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905" yWindow="105" windowWidth="10695" windowHeight="10020"/>
  </bookViews>
  <sheets>
    <sheet name="REKOD PRESTASI MURID PSV" sheetId="21" r:id="rId1"/>
    <sheet name="LAPORAN MURID PSV (INDIVIDU)" sheetId="22" r:id="rId2"/>
    <sheet name="DATA PERNYATAAN TAHAP PGUASAAN" sheetId="5" r:id="rId3"/>
    <sheet name="GRAF PELAPORAN PSV" sheetId="23" r:id="rId4"/>
  </sheets>
  <calcPr calcId="145621"/>
</workbook>
</file>

<file path=xl/calcChain.xml><?xml version="1.0" encoding="utf-8"?>
<calcChain xmlns="http://schemas.openxmlformats.org/spreadsheetml/2006/main">
  <c r="K57" i="22" l="1"/>
  <c r="K58" i="22"/>
  <c r="K59" i="22"/>
  <c r="K60" i="22"/>
  <c r="K41" i="22"/>
  <c r="L41" i="22" s="1"/>
  <c r="K40" i="22"/>
  <c r="L40" i="22" s="1"/>
  <c r="D21" i="21" l="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11" i="21"/>
  <c r="D12" i="21"/>
  <c r="D13" i="21"/>
  <c r="D14" i="21"/>
  <c r="D15" i="21"/>
  <c r="D16" i="21"/>
  <c r="D17" i="21"/>
  <c r="D18" i="21"/>
  <c r="D19" i="21"/>
  <c r="D20" i="21"/>
  <c r="D10" i="21"/>
  <c r="E124" i="23" l="1"/>
  <c r="H124" i="23"/>
  <c r="G124" i="23"/>
  <c r="F124" i="23"/>
  <c r="D124" i="23"/>
  <c r="C124" i="23"/>
  <c r="P105" i="23"/>
  <c r="O105" i="23"/>
  <c r="N105" i="23"/>
  <c r="M105" i="23"/>
  <c r="L105" i="23"/>
  <c r="K105" i="23"/>
  <c r="H105" i="23"/>
  <c r="G105" i="23"/>
  <c r="F105" i="23"/>
  <c r="E105" i="23"/>
  <c r="D105" i="23"/>
  <c r="C105" i="23"/>
  <c r="P86" i="23"/>
  <c r="O86" i="23"/>
  <c r="N86" i="23"/>
  <c r="M86" i="23"/>
  <c r="L86" i="23"/>
  <c r="K86" i="23"/>
  <c r="H86" i="23"/>
  <c r="G86" i="23"/>
  <c r="F86" i="23"/>
  <c r="E86" i="23"/>
  <c r="D86" i="23"/>
  <c r="C86" i="23"/>
  <c r="P67" i="23"/>
  <c r="O67" i="23"/>
  <c r="N67" i="23"/>
  <c r="M67" i="23"/>
  <c r="L67" i="23"/>
  <c r="K67" i="23"/>
  <c r="H67" i="23"/>
  <c r="G67" i="23"/>
  <c r="F67" i="23"/>
  <c r="E67" i="23"/>
  <c r="D67" i="23"/>
  <c r="C67" i="23"/>
  <c r="P48" i="23"/>
  <c r="O48" i="23"/>
  <c r="N48" i="23"/>
  <c r="M48" i="23"/>
  <c r="L48" i="23"/>
  <c r="K48" i="23"/>
  <c r="H48" i="23"/>
  <c r="G48" i="23"/>
  <c r="F48" i="23"/>
  <c r="E48" i="23"/>
  <c r="D48" i="23"/>
  <c r="C48" i="23"/>
  <c r="P29" i="23"/>
  <c r="O29" i="23"/>
  <c r="N29" i="23"/>
  <c r="M29" i="23"/>
  <c r="L29" i="23"/>
  <c r="K29" i="23"/>
  <c r="H29" i="23"/>
  <c r="G29" i="23"/>
  <c r="F29" i="23"/>
  <c r="E29" i="23"/>
  <c r="D29" i="23"/>
  <c r="C29" i="23"/>
  <c r="K10" i="23"/>
  <c r="C10" i="23"/>
  <c r="P10" i="23"/>
  <c r="O10" i="23"/>
  <c r="N10" i="23"/>
  <c r="M10" i="23"/>
  <c r="L10" i="23"/>
  <c r="H10" i="23"/>
  <c r="G10" i="23"/>
  <c r="F10" i="23"/>
  <c r="E10" i="23"/>
  <c r="D10" i="23"/>
  <c r="G137" i="23" l="1"/>
  <c r="O118" i="23"/>
  <c r="G118" i="23"/>
  <c r="O99" i="23"/>
  <c r="G99" i="23"/>
  <c r="O80" i="23"/>
  <c r="G80" i="23"/>
  <c r="O61" i="23"/>
  <c r="O42" i="23"/>
  <c r="G42" i="23"/>
  <c r="G23" i="23"/>
  <c r="O23" i="23"/>
  <c r="G61" i="23"/>
  <c r="A43" i="22" l="1"/>
  <c r="A41" i="22" l="1"/>
  <c r="K8" i="22"/>
  <c r="L8" i="22" s="1"/>
  <c r="K9" i="22"/>
  <c r="L9" i="22" s="1"/>
  <c r="K10" i="22"/>
  <c r="L10" i="22" s="1"/>
  <c r="K11" i="22"/>
  <c r="L11" i="22" s="1"/>
  <c r="K12" i="22"/>
  <c r="L12" i="22" s="1"/>
  <c r="K13" i="22"/>
  <c r="L13" i="22" s="1"/>
  <c r="K14" i="22"/>
  <c r="L14" i="22" s="1"/>
  <c r="K15" i="22"/>
  <c r="L15" i="22" s="1"/>
  <c r="K16" i="22"/>
  <c r="L16" i="22" s="1"/>
  <c r="K17" i="22"/>
  <c r="K18" i="22"/>
  <c r="L18" i="22" s="1"/>
  <c r="K19" i="22"/>
  <c r="L19" i="22" s="1"/>
  <c r="K20" i="22"/>
  <c r="L20" i="22" s="1"/>
  <c r="K21" i="22"/>
  <c r="L21" i="22" s="1"/>
  <c r="K22" i="22"/>
  <c r="L22" i="22" s="1"/>
  <c r="K23" i="22"/>
  <c r="L23" i="22" s="1"/>
  <c r="K24" i="22"/>
  <c r="L24" i="22" s="1"/>
  <c r="K25" i="22"/>
  <c r="L25" i="22" s="1"/>
  <c r="K26" i="22"/>
  <c r="L26" i="22" s="1"/>
  <c r="K27" i="22"/>
  <c r="L27" i="22" s="1"/>
  <c r="K28" i="22"/>
  <c r="L28" i="22" s="1"/>
  <c r="K29" i="22"/>
  <c r="L29" i="22" s="1"/>
  <c r="K30" i="22"/>
  <c r="L30" i="22" s="1"/>
  <c r="K31" i="22"/>
  <c r="L31" i="22" s="1"/>
  <c r="K32" i="22"/>
  <c r="L32" i="22" s="1"/>
  <c r="K33" i="22"/>
  <c r="L33" i="22" s="1"/>
  <c r="K34" i="22"/>
  <c r="L34" i="22" s="1"/>
  <c r="K35" i="22"/>
  <c r="L35" i="22" s="1"/>
  <c r="K36" i="22"/>
  <c r="L36" i="22" s="1"/>
  <c r="K37" i="22"/>
  <c r="L37" i="22" s="1"/>
  <c r="K38" i="22"/>
  <c r="L38" i="22" s="1"/>
  <c r="K39" i="22"/>
  <c r="L39" i="22" s="1"/>
  <c r="K42" i="22"/>
  <c r="L42" i="22" s="1"/>
  <c r="K43" i="22"/>
  <c r="L43" i="22" s="1"/>
  <c r="K44" i="22"/>
  <c r="L44" i="22" s="1"/>
  <c r="K45" i="22"/>
  <c r="L45" i="22" s="1"/>
  <c r="K46" i="22"/>
  <c r="L46" i="22" s="1"/>
  <c r="K48" i="22"/>
  <c r="L48" i="22" s="1"/>
  <c r="K49" i="22"/>
  <c r="L49" i="22" s="1"/>
  <c r="K50" i="22"/>
  <c r="L50" i="22" s="1"/>
  <c r="K51" i="22"/>
  <c r="L51" i="22" s="1"/>
  <c r="K52" i="22"/>
  <c r="L52" i="22" s="1"/>
  <c r="K53" i="22"/>
  <c r="L53" i="22" s="1"/>
  <c r="K54" i="22"/>
  <c r="L54" i="22" s="1"/>
  <c r="K55" i="22"/>
  <c r="L55" i="22" s="1"/>
  <c r="K56" i="22"/>
  <c r="L56" i="22" s="1"/>
  <c r="L57" i="22"/>
  <c r="L58" i="22"/>
  <c r="L59" i="22"/>
  <c r="L60" i="22"/>
  <c r="K61" i="22"/>
  <c r="L61" i="22" s="1"/>
  <c r="K62" i="22"/>
  <c r="L62" i="22" s="1"/>
  <c r="K63" i="22"/>
  <c r="L63" i="22" s="1"/>
  <c r="K64" i="22"/>
  <c r="L64" i="22" s="1"/>
  <c r="K65" i="22"/>
  <c r="L65" i="22" s="1"/>
  <c r="K66" i="22"/>
  <c r="L66" i="22" s="1"/>
  <c r="K67" i="22"/>
  <c r="L67" i="22" s="1"/>
  <c r="L17" i="22" l="1"/>
  <c r="D8" i="22"/>
  <c r="G23" i="22"/>
  <c r="K7" i="22"/>
  <c r="L7" i="22" s="1"/>
  <c r="A3" i="22"/>
  <c r="A2" i="22"/>
  <c r="G35" i="22" l="1"/>
  <c r="H35" i="22" s="1"/>
  <c r="G34" i="22"/>
  <c r="H34" i="22" s="1"/>
  <c r="G33" i="22"/>
  <c r="H33" i="22" s="1"/>
  <c r="G32" i="22"/>
  <c r="H32" i="22" s="1"/>
  <c r="G31" i="22"/>
  <c r="H31" i="22" s="1"/>
  <c r="G30" i="22"/>
  <c r="H30" i="22" s="1"/>
  <c r="G29" i="22"/>
  <c r="H29" i="22" s="1"/>
  <c r="G28" i="22"/>
  <c r="H28" i="22" s="1"/>
  <c r="G27" i="22"/>
  <c r="H27" i="22" s="1"/>
  <c r="U60" i="21"/>
  <c r="U61" i="21"/>
  <c r="U62" i="21"/>
  <c r="U63" i="21"/>
  <c r="U64" i="21"/>
  <c r="U65" i="21"/>
  <c r="U66" i="21"/>
  <c r="U67" i="21"/>
  <c r="U68" i="21"/>
  <c r="U69" i="21"/>
  <c r="R60" i="21"/>
  <c r="R61" i="21"/>
  <c r="R62" i="21"/>
  <c r="R63" i="21"/>
  <c r="R64" i="21"/>
  <c r="R65" i="21"/>
  <c r="R66" i="21"/>
  <c r="R67" i="21"/>
  <c r="R68" i="21"/>
  <c r="R69" i="21"/>
  <c r="N60" i="21"/>
  <c r="Y60" i="21" s="1"/>
  <c r="N61" i="21"/>
  <c r="Y61" i="21" s="1"/>
  <c r="N62" i="21"/>
  <c r="Y62" i="21" s="1"/>
  <c r="N63" i="21"/>
  <c r="Y63" i="21" s="1"/>
  <c r="N64" i="21"/>
  <c r="Y64" i="21" s="1"/>
  <c r="N65" i="21"/>
  <c r="N66" i="21"/>
  <c r="Y66" i="21" s="1"/>
  <c r="N67" i="21"/>
  <c r="Y67" i="21" s="1"/>
  <c r="N68" i="21"/>
  <c r="Y68" i="21" s="1"/>
  <c r="N69" i="21"/>
  <c r="Y69" i="21" s="1"/>
  <c r="I60" i="21"/>
  <c r="I61" i="21"/>
  <c r="I62" i="21"/>
  <c r="I63" i="21"/>
  <c r="I64" i="21"/>
  <c r="I65" i="21"/>
  <c r="I66" i="21"/>
  <c r="I67" i="21"/>
  <c r="I68" i="21"/>
  <c r="I69" i="21"/>
  <c r="X11" i="21"/>
  <c r="X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10" i="21"/>
  <c r="U11" i="21"/>
  <c r="U12" i="21"/>
  <c r="U13" i="21"/>
  <c r="U14" i="21"/>
  <c r="U15" i="21"/>
  <c r="U16" i="21"/>
  <c r="U17" i="21"/>
  <c r="U18" i="21"/>
  <c r="U19" i="21"/>
  <c r="U20" i="21"/>
  <c r="U21" i="21"/>
  <c r="U22" i="21"/>
  <c r="U23" i="21"/>
  <c r="U24" i="21"/>
  <c r="U25" i="21"/>
  <c r="U26" i="21"/>
  <c r="U27" i="21"/>
  <c r="U28" i="21"/>
  <c r="U29" i="21"/>
  <c r="U30" i="21"/>
  <c r="U31" i="21"/>
  <c r="U32" i="21"/>
  <c r="U33" i="21"/>
  <c r="U34" i="21"/>
  <c r="U35" i="21"/>
  <c r="U36" i="21"/>
  <c r="U37" i="21"/>
  <c r="U38" i="21"/>
  <c r="U39" i="21"/>
  <c r="U40" i="21"/>
  <c r="U41" i="21"/>
  <c r="U42" i="21"/>
  <c r="U43" i="21"/>
  <c r="U44" i="21"/>
  <c r="U45" i="21"/>
  <c r="U46" i="21"/>
  <c r="U47" i="21"/>
  <c r="U48" i="21"/>
  <c r="U49" i="21"/>
  <c r="U50" i="21"/>
  <c r="U51" i="21"/>
  <c r="U52" i="21"/>
  <c r="U53" i="21"/>
  <c r="U54" i="21"/>
  <c r="U55" i="21"/>
  <c r="U56" i="21"/>
  <c r="U57" i="21"/>
  <c r="U58" i="21"/>
  <c r="U59" i="21"/>
  <c r="U10" i="21"/>
  <c r="R11" i="21"/>
  <c r="R12" i="21"/>
  <c r="R13" i="2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10"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11" i="21"/>
  <c r="I12" i="21"/>
  <c r="I13" i="21"/>
  <c r="I14" i="21"/>
  <c r="I15" i="21"/>
  <c r="I10" i="21"/>
  <c r="Y65" i="21" l="1"/>
  <c r="Y58" i="21"/>
  <c r="Y54" i="21"/>
  <c r="Y50" i="21"/>
  <c r="Y46" i="21"/>
  <c r="Y42" i="21"/>
  <c r="Y38" i="21"/>
  <c r="Y34" i="21"/>
  <c r="Y30" i="21"/>
  <c r="Y26" i="21"/>
  <c r="Y22" i="21"/>
  <c r="Y18" i="21"/>
  <c r="Y14" i="21"/>
  <c r="Y10" i="21"/>
  <c r="Y56" i="21"/>
  <c r="Y52" i="21"/>
  <c r="Y48" i="21"/>
  <c r="Y44" i="21"/>
  <c r="Y40" i="21"/>
  <c r="Y36" i="21"/>
  <c r="Y32" i="21"/>
  <c r="Y28" i="21"/>
  <c r="Y24" i="21"/>
  <c r="Y20" i="21"/>
  <c r="Y16" i="21"/>
  <c r="Y12" i="21"/>
  <c r="Y57" i="21"/>
  <c r="Y53" i="21"/>
  <c r="Y49" i="21"/>
  <c r="Y45" i="21"/>
  <c r="Y41" i="21"/>
  <c r="Y37" i="21"/>
  <c r="Y33" i="21"/>
  <c r="Y29" i="21"/>
  <c r="Y25" i="21"/>
  <c r="Y21" i="21"/>
  <c r="Y17" i="21"/>
  <c r="Y13" i="21"/>
  <c r="Y59" i="21"/>
  <c r="G16" i="22" s="1"/>
  <c r="Y55" i="21"/>
  <c r="Y51" i="21"/>
  <c r="Y47" i="21"/>
  <c r="Y43" i="21"/>
  <c r="Y39" i="21"/>
  <c r="Y35" i="21"/>
  <c r="Y31" i="21"/>
  <c r="Y27" i="21"/>
  <c r="Y23" i="21"/>
  <c r="Y19" i="21"/>
  <c r="Y15" i="21"/>
  <c r="Y11" i="21"/>
  <c r="D10" i="22" l="1"/>
  <c r="D9" i="22"/>
  <c r="W11" i="21" l="1"/>
  <c r="W12" i="21"/>
  <c r="W13" i="21"/>
  <c r="W14" i="21"/>
  <c r="W15" i="21"/>
  <c r="W16" i="21"/>
  <c r="W17" i="21"/>
  <c r="W18" i="21"/>
  <c r="W19" i="21"/>
  <c r="W20" i="21"/>
  <c r="W21" i="21"/>
  <c r="W22" i="21"/>
  <c r="W23" i="21"/>
  <c r="W24" i="21"/>
  <c r="W25" i="21"/>
  <c r="W26" i="21"/>
  <c r="W27" i="21"/>
  <c r="W28" i="21"/>
  <c r="W29" i="21"/>
  <c r="W30" i="21"/>
  <c r="W31" i="21"/>
  <c r="W32" i="21"/>
  <c r="W33" i="21"/>
  <c r="W34" i="21"/>
  <c r="W35" i="21"/>
  <c r="W36" i="21"/>
  <c r="W37" i="21"/>
  <c r="W38" i="21"/>
  <c r="W39" i="21"/>
  <c r="W40" i="21"/>
  <c r="W41" i="21"/>
  <c r="W42" i="21"/>
  <c r="W43" i="21"/>
  <c r="W44" i="21"/>
  <c r="W45" i="21"/>
  <c r="W46" i="21"/>
  <c r="W47" i="21"/>
  <c r="W48" i="21"/>
  <c r="W49" i="21"/>
  <c r="W50" i="21"/>
  <c r="W51" i="21"/>
  <c r="W52" i="21"/>
  <c r="W53" i="21"/>
  <c r="W54" i="21"/>
  <c r="W55" i="21"/>
  <c r="W56" i="21"/>
  <c r="W57" i="21"/>
  <c r="W58" i="21"/>
  <c r="W59" i="21"/>
  <c r="W10" i="21"/>
  <c r="D11" i="22" l="1"/>
  <c r="G26" i="22" l="1"/>
  <c r="H26" i="22" s="1"/>
  <c r="G25" i="22"/>
  <c r="H25" i="22" s="1"/>
  <c r="G24" i="22"/>
  <c r="H24" i="22" s="1"/>
  <c r="H23" i="22"/>
  <c r="B78" i="21"/>
  <c r="H41" i="22" l="1"/>
  <c r="D12" i="22"/>
  <c r="H43" i="22" l="1"/>
  <c r="H42" i="22"/>
  <c r="A4" i="22" l="1"/>
  <c r="A1" i="22"/>
</calcChain>
</file>

<file path=xl/comments1.xml><?xml version="1.0" encoding="utf-8"?>
<comments xmlns="http://schemas.openxmlformats.org/spreadsheetml/2006/main">
  <authors>
    <author>Mohd Shazlan Shahudin</author>
  </authors>
  <commentList>
    <comment ref="B8" authorId="0">
      <text>
        <r>
          <rPr>
            <sz val="9"/>
            <color indexed="81"/>
            <rFont val="Tahoma"/>
            <family val="2"/>
          </rPr>
          <t>ISIKAN NAMA MURID DENGAN MENGGUNAKAN HURUF BESAR</t>
        </r>
      </text>
    </comment>
    <comment ref="C8" authorId="0">
      <text>
        <r>
          <rPr>
            <sz val="9"/>
            <color indexed="81"/>
            <rFont val="Tahoma"/>
            <family val="2"/>
          </rPr>
          <t xml:space="preserve">ISIKAN  NO. MY KID ATAU NO. KAD PENGENALAN
</t>
        </r>
      </text>
    </comment>
    <comment ref="E9" authorId="0">
      <text>
        <r>
          <rPr>
            <b/>
            <sz val="9"/>
            <color indexed="81"/>
            <rFont val="Tahoma"/>
            <family val="2"/>
          </rPr>
          <t>ISIKAN TAHAP PENGUASAAN LUKISAN PADA LAJUR INI</t>
        </r>
        <r>
          <rPr>
            <sz val="9"/>
            <color indexed="81"/>
            <rFont val="Tahoma"/>
            <family val="2"/>
          </rPr>
          <t xml:space="preserve">
</t>
        </r>
      </text>
    </comment>
    <comment ref="F9" authorId="0">
      <text>
        <r>
          <rPr>
            <sz val="9"/>
            <color indexed="81"/>
            <rFont val="Tahoma"/>
            <family val="2"/>
          </rPr>
          <t>ISIKAN TAHAP PENGUASAAN CATAN PADA LAJUR INI</t>
        </r>
      </text>
    </comment>
    <comment ref="G9" authorId="0">
      <text>
        <r>
          <rPr>
            <b/>
            <sz val="9"/>
            <color indexed="81"/>
            <rFont val="Tahoma"/>
            <family val="2"/>
          </rPr>
          <t>ISIKAN TAHAP PENGUASAAN POSTER PADA LAJUR INI</t>
        </r>
        <r>
          <rPr>
            <sz val="9"/>
            <color indexed="81"/>
            <rFont val="Tahoma"/>
            <family val="2"/>
          </rPr>
          <t xml:space="preserve">
</t>
        </r>
      </text>
    </comment>
    <comment ref="H9" authorId="0">
      <text>
        <r>
          <rPr>
            <b/>
            <sz val="9"/>
            <color indexed="81"/>
            <rFont val="Tahoma"/>
            <family val="2"/>
          </rPr>
          <t>ISIKAN TAHAP PENGUASAAN CETAKAN PADA LAJUR INI</t>
        </r>
        <r>
          <rPr>
            <sz val="9"/>
            <color indexed="81"/>
            <rFont val="Tahoma"/>
            <family val="2"/>
          </rPr>
          <t xml:space="preserve">
</t>
        </r>
      </text>
    </comment>
    <comment ref="J9" authorId="0">
      <text>
        <r>
          <rPr>
            <b/>
            <sz val="9"/>
            <color indexed="81"/>
            <rFont val="Tahoma"/>
            <family val="2"/>
          </rPr>
          <t>ISIKAN TAHAP PENGUASAAN PUALAMAN PADA LAJUR INI</t>
        </r>
      </text>
    </comment>
    <comment ref="K9" authorId="0">
      <text>
        <r>
          <rPr>
            <b/>
            <sz val="9"/>
            <color indexed="81"/>
            <rFont val="Tahoma"/>
            <family val="2"/>
          </rPr>
          <t>ISIKAN TAHAP PENGUASAAN IKATAN DAN CELUPAN PADA LAJUR INI</t>
        </r>
        <r>
          <rPr>
            <sz val="9"/>
            <color indexed="81"/>
            <rFont val="Tahoma"/>
            <family val="2"/>
          </rPr>
          <t xml:space="preserve">
</t>
        </r>
      </text>
    </comment>
    <comment ref="L9" authorId="0">
      <text>
        <r>
          <rPr>
            <b/>
            <sz val="9"/>
            <color indexed="81"/>
            <rFont val="Tahoma"/>
            <family val="2"/>
          </rPr>
          <t>ISIKAN TAHAP PENGUASAAN RENJISAN DAN PERCIKAN PADA LAJUR INI</t>
        </r>
        <r>
          <rPr>
            <sz val="9"/>
            <color indexed="81"/>
            <rFont val="Tahoma"/>
            <family val="2"/>
          </rPr>
          <t xml:space="preserve">
</t>
        </r>
      </text>
    </comment>
    <comment ref="O9" authorId="0">
      <text>
        <r>
          <rPr>
            <b/>
            <sz val="9"/>
            <color indexed="81"/>
            <rFont val="Tahoma"/>
            <family val="2"/>
          </rPr>
          <t>ISIKAN TAHAP PENGUASAAN MOBAIL PADA LAJUR INI</t>
        </r>
      </text>
    </comment>
    <comment ref="P9" authorId="0">
      <text>
        <r>
          <rPr>
            <b/>
            <sz val="9"/>
            <color indexed="81"/>
            <rFont val="Tahoma"/>
            <family val="2"/>
          </rPr>
          <t>ISIKAN TAHAP PENGUASAAN DIORAMA PADA LAJUR INI</t>
        </r>
        <r>
          <rPr>
            <sz val="9"/>
            <color indexed="81"/>
            <rFont val="Tahoma"/>
            <family val="2"/>
          </rPr>
          <t xml:space="preserve">
</t>
        </r>
      </text>
    </comment>
    <comment ref="Q9" authorId="0">
      <text>
        <r>
          <rPr>
            <b/>
            <sz val="9"/>
            <color indexed="81"/>
            <rFont val="Tahoma"/>
            <family val="2"/>
          </rPr>
          <t>ISIKAN TAHAP PENGUASAAN STABAIL PADA LAJUR INI</t>
        </r>
        <r>
          <rPr>
            <sz val="9"/>
            <color indexed="81"/>
            <rFont val="Tahoma"/>
            <family val="2"/>
          </rPr>
          <t xml:space="preserve">
</t>
        </r>
      </text>
    </comment>
    <comment ref="S9" authorId="0">
      <text>
        <r>
          <rPr>
            <b/>
            <sz val="9"/>
            <color indexed="81"/>
            <rFont val="Tahoma"/>
            <family val="2"/>
          </rPr>
          <t>ISIKAN TAHAP PENGUASAAN ALAT PERTAHANAN DIRI ATAU ALAT PERMAINAN PADA LAJUR INI</t>
        </r>
        <r>
          <rPr>
            <sz val="9"/>
            <color indexed="81"/>
            <rFont val="Tahoma"/>
            <family val="2"/>
          </rPr>
          <t xml:space="preserve">
</t>
        </r>
      </text>
    </comment>
    <comment ref="T9" authorId="0">
      <text>
        <r>
          <rPr>
            <b/>
            <sz val="9"/>
            <color indexed="81"/>
            <rFont val="Tahoma"/>
            <family val="2"/>
          </rPr>
          <t>ISIKAN TAHAP PENGUASAAN ALAT DOMESTIK ATAU ALAT PERHIASAN DIRI PADA LAJUR INI</t>
        </r>
      </text>
    </comment>
    <comment ref="V9" authorId="0">
      <text>
        <r>
          <rPr>
            <b/>
            <sz val="9"/>
            <color indexed="81"/>
            <rFont val="Tahoma"/>
            <family val="2"/>
          </rPr>
          <t>ISIKAN TAHAP PENGUASAAN PENGURUSAN PAMERAN PADA LAJUR INI</t>
        </r>
        <r>
          <rPr>
            <sz val="9"/>
            <color indexed="81"/>
            <rFont val="Tahoma"/>
            <family val="2"/>
          </rPr>
          <t xml:space="preserve">
</t>
        </r>
      </text>
    </comment>
    <comment ref="B76" authorId="0">
      <text>
        <r>
          <rPr>
            <sz val="9"/>
            <color indexed="81"/>
            <rFont val="Arial Narrow"/>
            <family val="2"/>
          </rPr>
          <t>ISIKAN NAMA PENTADBIR</t>
        </r>
      </text>
    </comment>
    <comment ref="B77" authorId="0">
      <text>
        <r>
          <rPr>
            <sz val="9"/>
            <color indexed="81"/>
            <rFont val="Arial Narrow"/>
            <family val="2"/>
          </rPr>
          <t>ISIKAN JAWATAN PENTADBIR</t>
        </r>
      </text>
    </comment>
  </commentList>
</comments>
</file>

<file path=xl/comments2.xml><?xml version="1.0" encoding="utf-8"?>
<comments xmlns="http://schemas.openxmlformats.org/spreadsheetml/2006/main">
  <authors>
    <author>Mohd Shazlan Shahudin</author>
  </authors>
  <commentList>
    <comment ref="D13" authorId="0">
      <text>
        <r>
          <rPr>
            <sz val="9"/>
            <color indexed="81"/>
            <rFont val="Tahoma"/>
            <family val="2"/>
          </rPr>
          <t>ISIKAN TARIKH PELAPORAN</t>
        </r>
      </text>
    </comment>
  </commentList>
</comments>
</file>

<file path=xl/sharedStrings.xml><?xml version="1.0" encoding="utf-8"?>
<sst xmlns="http://schemas.openxmlformats.org/spreadsheetml/2006/main" count="435" uniqueCount="268">
  <si>
    <t>BIL</t>
  </si>
  <si>
    <t>JANTINA</t>
  </si>
  <si>
    <t>:</t>
  </si>
  <si>
    <t>Nama Murid</t>
  </si>
  <si>
    <t>Jantina</t>
  </si>
  <si>
    <t>Kelas</t>
  </si>
  <si>
    <t>Tarikh Pelaporan</t>
  </si>
  <si>
    <t>TAFSIRAN</t>
  </si>
  <si>
    <t>GURU BESAR</t>
  </si>
  <si>
    <t>BIL.</t>
  </si>
  <si>
    <t xml:space="preserve"> NAMA MURID</t>
  </si>
  <si>
    <t>L</t>
  </si>
  <si>
    <t>NAMA GURU MATA PELAJARAN:</t>
  </si>
  <si>
    <t>KELAS:</t>
  </si>
  <si>
    <t>Nama Guru Pendidikan Seni Visual</t>
  </si>
  <si>
    <t>MODUL</t>
  </si>
  <si>
    <t>AKTITIVI</t>
  </si>
  <si>
    <t>Berikut adalah pernyataan bagi kemahiran yang telah dikuasai</t>
  </si>
  <si>
    <t>GURU MATA PELAJARAN</t>
  </si>
  <si>
    <t>…………………………………………………………………………</t>
  </si>
  <si>
    <t>ZAMRUS BIN A.RAHMAN</t>
  </si>
  <si>
    <t>KAMARIAH BINTI YASSIN</t>
  </si>
  <si>
    <t>RAMASAMY A/L MUTHUSAMY</t>
  </si>
  <si>
    <t>HAFIZ BIN BAHAROM</t>
  </si>
  <si>
    <t>RAMLI BIN SAMAD</t>
  </si>
  <si>
    <t>KARIM DANISH BIN ABU BAKAR</t>
  </si>
  <si>
    <t>ZAHARI DANIAL BIN KAMALUDDIN</t>
  </si>
  <si>
    <t>ARINA ARISSA BINTI MUSA</t>
  </si>
  <si>
    <t>NAGENDRAN A/L MAGENDREN</t>
  </si>
  <si>
    <t>PUSPASAMY A/P PAPASAMY</t>
  </si>
  <si>
    <t>NADIA BINTI HASHIM</t>
  </si>
  <si>
    <t>ISMAIL ALIFF BIN AZIZ</t>
  </si>
  <si>
    <t>CHONG WEY LOON</t>
  </si>
  <si>
    <t>SAM POH TONG</t>
  </si>
  <si>
    <t>AHMAD ISWAZIR BIN KAMARUDDIN ALI</t>
  </si>
  <si>
    <t>ROZAINI BIN SHAHARUDDIN</t>
  </si>
  <si>
    <t>RUDY HARTONO BIN RUDYMAN</t>
  </si>
  <si>
    <t>HARLINA BINTI SARIP</t>
  </si>
  <si>
    <t>YASSIN BIN ABD AZIZ</t>
  </si>
  <si>
    <t>SUHANA BINTI BUDIN</t>
  </si>
  <si>
    <t>AZALI BIN MOHD GHAZI</t>
  </si>
  <si>
    <t>SITI KHASNOR BINTI JAJULI</t>
  </si>
  <si>
    <t>HALIM BIN HARUN</t>
  </si>
  <si>
    <t>SALIM BIN SALEM</t>
  </si>
  <si>
    <t>DANIAL IRISH BIN DANIAL RUDIN</t>
  </si>
  <si>
    <t>CHAN KOK MENG</t>
  </si>
  <si>
    <t xml:space="preserve">ZAINAB BINTI ISMAIL </t>
  </si>
  <si>
    <t>JAMIL BIN JAMALUDIN</t>
  </si>
  <si>
    <t>AZWAN BIN MUSAHAR</t>
  </si>
  <si>
    <t>KHARIL YUSRI BIN TAHUR</t>
  </si>
  <si>
    <t>IRWAN HASHIM BIN MOHD SUHAILY</t>
  </si>
  <si>
    <t>WAN ANIS BINTI WAN KHAIRUL</t>
  </si>
  <si>
    <t>WAN ALIFF EZWAN BIN SHAHRUL NIZAM</t>
  </si>
  <si>
    <t>NUR QURSIAH BINTI HARIS</t>
  </si>
  <si>
    <t>P</t>
  </si>
  <si>
    <t>HAYATI BINTI MUSA</t>
  </si>
  <si>
    <t>SUHAILA ARMANI BINTI SUHAIMI</t>
  </si>
  <si>
    <t>AKTIVITI 1</t>
  </si>
  <si>
    <t>AKTIVITI 2</t>
  </si>
  <si>
    <t>AKTIVITI 3</t>
  </si>
  <si>
    <t>AKTIVITI 4</t>
  </si>
  <si>
    <t>AKTIVITI 5</t>
  </si>
  <si>
    <t>AKTIVITI 6</t>
  </si>
  <si>
    <t>AKTIVITI 7</t>
  </si>
  <si>
    <t xml:space="preserve"> AKTIVITI 8</t>
  </si>
  <si>
    <t>AKTIVITI 9</t>
  </si>
  <si>
    <t xml:space="preserve"> AKTIVITI 10</t>
  </si>
  <si>
    <t xml:space="preserve"> AKTIVITI 11</t>
  </si>
  <si>
    <t>ZAMZURI BIN SHAMSURI</t>
  </si>
  <si>
    <t>TAHAP PENGUASAAN MENGGAMBAR</t>
  </si>
  <si>
    <t>TAHAP PENGUASAAN MEMBUAT CORAK DAN REKAAN</t>
  </si>
  <si>
    <t>TAHAP PENGUASAAN MEMBENTUK DAN MEMBUAT BINAAN</t>
  </si>
  <si>
    <t>TAHAP PENGUASAAN MENGENAL KRAF TRADISIONAL</t>
  </si>
  <si>
    <t>TAHAP PENGUASAAN KESELURUHAN PENDIDIKAN SENI VISUAL</t>
  </si>
  <si>
    <t>TAHAP PENGUASAAN</t>
  </si>
  <si>
    <t>AHMAD ADLI BIN ALI</t>
  </si>
  <si>
    <t>PERNYATAAN TAFSIRAN</t>
  </si>
  <si>
    <t xml:space="preserve"> AKTIVITI 12</t>
  </si>
  <si>
    <t>PN. HAJAH FARIDAH BINTI IDERIS</t>
  </si>
  <si>
    <t>SEKOLAH :</t>
  </si>
  <si>
    <t>ALAMAT :</t>
  </si>
  <si>
    <t>PENILAIAN :</t>
  </si>
  <si>
    <t>SEKOLAH KEBANGSAAN PRESINT 9</t>
  </si>
  <si>
    <t>6 MELATI</t>
  </si>
  <si>
    <r>
      <rPr>
        <b/>
        <sz val="12"/>
        <color theme="1"/>
        <rFont val="Arial Narrow"/>
        <family val="2"/>
      </rPr>
      <t>IKATAN DAN CELUPAN</t>
    </r>
    <r>
      <rPr>
        <sz val="12"/>
        <color theme="1"/>
        <rFont val="Arial Narrow"/>
        <family val="2"/>
      </rPr>
      <t xml:space="preserve">             </t>
    </r>
    <r>
      <rPr>
        <sz val="10"/>
        <color theme="1"/>
        <rFont val="Arial Narrow"/>
        <family val="2"/>
      </rPr>
      <t>(RESIS DAN MOZEK)</t>
    </r>
  </si>
  <si>
    <t>PENGURUSAN PAMERAN</t>
  </si>
  <si>
    <t xml:space="preserve">PRESINT 9, 62604 PUTRAJAYA, </t>
  </si>
  <si>
    <r>
      <rPr>
        <b/>
        <sz val="12"/>
        <color theme="1"/>
        <rFont val="Arial Narrow"/>
        <family val="2"/>
      </rPr>
      <t xml:space="preserve">RENJISAN DAN PERCIKAN         </t>
    </r>
    <r>
      <rPr>
        <sz val="10"/>
        <color theme="1"/>
        <rFont val="Arial Narrow"/>
        <family val="2"/>
      </rPr>
      <t>(STENSILAN DAN CAPAN)</t>
    </r>
  </si>
  <si>
    <t>MODUL 1 / MENGGAMBAR - LUKISAN ( GOSOKAN DAN KOLAJ)</t>
  </si>
  <si>
    <t>MODUL 1 / MENGGAMBAR - POSTER (MONTAJ DAN KOLAJ)</t>
  </si>
  <si>
    <t>MODUL 1 / MENGGAMBAR - CETAKAN (MOZEK DAN STENSILAN)</t>
  </si>
  <si>
    <t>MODUL 1 / MENGGAMBAR - CATAN ( MONTAJ DAN CETAKAN)</t>
  </si>
  <si>
    <t>MODUL 2 / MEMBUAT CORAK DAN REKAAN - PUALAMAN (TIUPAN SERTA LIPATAN DAN GUNTINGAN)</t>
  </si>
  <si>
    <t>MODUL 2 / MEMBUAT CORAK DAN REKAAN - IKATAN DAN CELUPAN (RESIS DAN MOZEK)</t>
  </si>
  <si>
    <t>MODUL 2 / MEMBUAT CORAK DAN REKAAN - RENJISAN DAN PERCIKAN ( STENSILAN DAN CAPAN)</t>
  </si>
  <si>
    <t>MODUL 3 / MEMBENTUK DAN MEMBUAT BINAAN - MOBAIL ( LUKISAN DAN ORIGAMI)</t>
  </si>
  <si>
    <t>MODUL 3 / MEMBENTUK DAN MEMBUAT BINAAN - DIORAMA (MODEL DAN CATAN)</t>
  </si>
  <si>
    <t>MODUL 3 / MEMBENTUK DAN MEMBUAT BINAAN - STABAIL (MOZEK DAN BONEKA)</t>
  </si>
  <si>
    <t>MODUL 4 / MENGENAL KRAF TRADISIONAL - ALAT PERTAHANAN DIRI / ALAT PERMAINAN ( UKIRAN DAN TEKAT)</t>
  </si>
  <si>
    <t>MODUL 4 / MENGENAL KRAF TRADISIONAL - ALAT DOMESTIK / ALAT PERHIASAN DIRI ( BATIK DAN ANYAMAN)</t>
  </si>
  <si>
    <t>Mengetahui, memahami dan merumuskanbahasa seni visual, media serta proses dan teknik dalam aktiviti lukisan dengan gabungan teknik gosokan dan kolaj pada karya di samping mengamalkan nilai-nilai murni.</t>
  </si>
  <si>
    <t>Mengaplikasikan pengetahuan dan kefahaman bahasa seni visual, media serta proses dan teknik dalam penghasilan lukisan dengan gabungan teknik gosokan dan kolaj pada karya di samping mengamalkan nilai-nilai murni.</t>
  </si>
  <si>
    <t>Menzahirkan idea,  pengetahuan dan kefahaman bahasa seni visual, media serta proses dan teknik dalam penghasilan lukisan dengan gabungan teknik gosokan dan kolaj yang betul pada karya mengikut disiplin di samping mengamalkan nilai-nilai murni.</t>
  </si>
  <si>
    <t>Menzahirkan idea,  pengetahuan dan kefahaman bahasa seni visual, media serta proses dan teknik dalam penghasilan lukisan dengan gabungan teknik gosokan dan kolaj yang betul dan kreatif pada karya mengikut disiplin di samping mengamalkan nilai-nilai murni.</t>
  </si>
  <si>
    <t>Menzahirkan idea berpandukan kemahiran bahasa seni visual, proses dan teknik dalam penghasilan lukisan dengan gabungan teknik gosokan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</si>
  <si>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catan dengan gabungan teknik montaj dan cetakan pada karya di samping mengamalkan nilai-nilai murni. </t>
  </si>
  <si>
    <t>Mengetahui, memahami dan merumuskan bahasa seni visual, media serta proses dan teknik dalam aktiviti catan dengan gabungan teknik montaj dan cetakan pada karya di samping mengamalkan nilai-nilai murni.</t>
  </si>
  <si>
    <t>Mengaplikasikan pengetahuan dan kefahaman bahasa seni visual, media serta proses dan teknik dalam penghasilan catan dengan gabungan teknik montaj dan cetakan pada karya di samping mengamalkan nilai-nilai murni.</t>
  </si>
  <si>
    <t xml:space="preserve">
Menzahirkan idea,  pengetahuan dan kefahaman bahasa seni visual, media serta proses dan teknik dalam penghasilan catan dengan gabungan teknik montaj dan cetakan yang betul pada karya mengikut disiplin di samping mengamalkan nilai-nilai murni.
</t>
  </si>
  <si>
    <t>Menzahirkan idea,  pengetahuan dan kefahaman bahasa seni visual, media serta proses dan teknik dalam penghasilan catan dengan gabungan teknik montaj dan cetakan yang betul dan kreatif pada karya mengikut disiplin di samping mengamalkan nilai-nilai murni.</t>
  </si>
  <si>
    <t>Menzahirkan idea berpandukan kemahiran bahasa seni visual, proses dan teknik dalam penghasilan catan dengan gabungan teknik montaj dan cetakan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</si>
  <si>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Mengaplikasikan pengetahuan dan kefahaman bahasa seni visual, media serta proses dan teknik dalam penghasilan poster dengan gabungan teknik montaj dan kolaj pada karya di samping mengamalkan nilai-nilai murni.</t>
  </si>
  <si>
    <t>Menzahirkan idea, pengetahuan dan kefahaman bahasa seni visual, media serta proses dan teknik dalam penghasilan poster dengan gabungan teknik montaj dan kolaj yang betul pada karya mengikut disiplin di samping mengamalkan nilai-nilai murni.</t>
  </si>
  <si>
    <t>Menzahirkan idea, pengetahuan dan kefahaman bahasa seni visual, media serta proses dan teknik dalam penghasilan poster dengan gabungan teknik montaj dan kolaj yang betul dan kreatif pada karya mengikut disiplin di samping mengamalkan nilai-nilai murni.</t>
  </si>
  <si>
    <t>Mengenal, mengetahui, dan menghubungkait bahasa seni visual, media serta proses dan teknik pada aktiviti mozek dan stensilan pada karya cetakan di samping mengamalkan nilai-nilai murni.</t>
  </si>
  <si>
    <t>Mengetahui, memahami dan merumuskan bahasa seni visual, media serta proses dan teknik pada aktiviti mozek dan stensilan pada karya cetakan di samping mengamalkan nilai-nilai murni.</t>
  </si>
  <si>
    <t>Mengaplikasikan pengetahuan dan kefahaman bahasa seni visual, media serta proses dan teknik serta menggabungkan aktiviti mozek dan stensilan dalam penghasilan karya cetakan di samping mengamalkan nilai-nilai murni.</t>
  </si>
  <si>
    <t>Menzahirkan idea,  pengetahuan dan kefahaman bahasa seni visual, media serta proses dan teknik serta menggabungkan aktiviti mozek dan stensilan dalam penghasilan karya cetakan yang betul dan mengikut disiplin di samping mengamalkan nilai-nilai murni.</t>
  </si>
  <si>
    <t>Menzahirkan idea,pengetahuan dan kefahaman bahasa seni visual, media serta proses dan teknik serta menggabungkan aktiviti mozek dan stensilan dalam penghasilan karya cetakan yang betul dan kreatif serta  mengikut disiplin di samping mengamalkan nilai-nilai murni.</t>
  </si>
  <si>
    <t>Menzahirkan idea berpandukan kemahiran bahasa seni visual, proses dan teknik serta menggabungkan aktiviti mozek dan stensilan dalam penghasilan karya cetakan yang kreatif dan unik mengikut disiplin yang betul dengan melakukan kemasan pada karya dan boleh dicontohi serta boleh membuat apresiasi terhadap hasil karya sendiri dan rakan secara lisan  dengan menghubungkaitkan sejarah seni atau adi guru atau tokoh seni atau warisan seni negara di samping mengamalkan nilai-nilai murni</t>
  </si>
  <si>
    <t>Mengenal, mengetahui, dan menghubungkait bahasa seni visual, media serta proses  dan teknik dalam aktiviti pualaman dengan gabungan teknik lipatan dan guntingan serta tiupan pada karya di samping mengamalkan nilai-nilai murni.</t>
  </si>
  <si>
    <t xml:space="preserve">
Mengetahui, memahami dan merumuskan bahasa seni visual, media serta proses dan teknik dalam aktiviti pualaman dengan gabungan teknik lipatan dan guntingan serta tiupan pada karya di samping mengamalkan nilai-nilai murni.
</t>
  </si>
  <si>
    <t>Mengaplikasikan pengetahuan dan kefahaman bahasa seni visual, media serta proses dan teknik dalam penghasilan pualaman dengan gabungan teknik lipatan dan guntingan serta tiupan pada karya di samping mengamalkan nilai-nilai murni.</t>
  </si>
  <si>
    <t>Menzahirkan idea, pengetahuan dan kefahaman bahasa seni visual, media serta proses dan teknik dalam penghasilan pualaman dengan gabungan teknik lipatan dan guntingan serta tiupan yang betul pada karya mengikut disiplin di samping mengamalkan nilai-nilai murni.</t>
  </si>
  <si>
    <t>Menzahirkan idea,  pengetahuan dan kefahaman bahasa seni visual, media serta proses dan teknik dalam penghasilan pualaman dengan gabungan teknik lipatan dan guntingan serta tiupan yang betul dan kreatif pada karya mengikut disiplin di samping mengamalkan nilai-nilai murni.</t>
  </si>
  <si>
    <t>Menzahirkan idea berpandukan kemahiran bahasa seni visual, proses dan teknik dalam penghasilan pualaman dengan gabungan teknik lipatan dan guntingan serta tiupan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</si>
  <si>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ikatan dan celupan  dengan gabungan teknik resis dan mozek pada karya di samping mengamalkan nilai-nilai murni. </t>
  </si>
  <si>
    <t>Mengetahui, memahami dan merumuskan bahasa seni visual, media serta proses dan teknik dalam aktiviti corak ikatan dan celupan  dengan gabungan teknik resis dan mozek pada karya di samping mengamalkan nilai-nilai murni.</t>
  </si>
  <si>
    <t>Mengaplikasikan pengetahuan dan kefahaman bahasa seni visual, media serta proses dan teknik dalam penghasilan corak ikatan dan celupan  dengan gabungan teknik resis dan mozek pada karya di samping mengamalkan nilai-nilai murni.</t>
  </si>
  <si>
    <t>Menzahirkan idea, pengetahuan dan kefahaman bahasa seni visual, media serta proses dan teknik dalam penghasilan corak ikatan dan celupan  dengan gabungan teknik resis dan mozek yang betul pada karya mengikut disiplin di samping mengamalkan nilai-nilai murni.</t>
  </si>
  <si>
    <t>Menzahirkan idea, pengetahuan dan kefahaman bahasa seni visual, media serta proses dan teknik dalam penghasilan corak ikatan dan celupan  dengan gabungan teknik resis dan mozek yang betul dan kreatif pada karya mengikut disiplin di samping mengamalkan nilai-nilai murni.</t>
  </si>
  <si>
    <t>Menzahirkan idea berpandukan kemahiran bahasa seni visual, proses dan teknik dalam penghasilan ikatan dan celupan  dengan gabungan teknik resis dan mozek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</si>
  <si>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renjisan dan percikan  dengan gabungan teknik stensilan dan capan pada karya di samping mengamalkan nilai-nilai murni. </t>
  </si>
  <si>
    <t>Mengetahui, memahami dan merumuskan bahasa seni visual, media serta proses dan teknik dalam aktiviti renjisan dan percikan  dengan gabungan teknik stensilan dan capan pada karya di samping mengamalkan nilai-nilai murni.</t>
  </si>
  <si>
    <t>Mengaplikasikan pengetahuan dan kefahaman bahasa seni visual, media serta proses dan teknik dalam penghasilan renjisan dan percikan  dengan gabungan teknik stensilan dan capan pada karya di samping mengamalkan nilai-nilai murni.</t>
  </si>
  <si>
    <t>Menzahirkan idea, pengetahuan dan kefahaman bahasa seni visual, media serta proses dan teknik dalam penghasilan  renjisan dan percikan  dengan gabungan teknik stensilan dan capan yang betul pada karya mengikut disiplin di samping mengamalkan nilai-nilai murni.</t>
  </si>
  <si>
    <t>Menzahirkan idea, pengetahuan dan kefahaman bahasa seni visual, media serta proses dan teknik dalam penghasilan renjisan dan percikan  dengan gabungan teknik  stensilan dan capan yang betul dan kreatif pada karya mengikut disiplin di samping mengamalkan nilai-nilai murni.</t>
  </si>
  <si>
    <t>Menzahirkan idea berpandukan kemahiran bahasa seni visual, proses dan teknik dalam penghasilan renjisan dan percikan  dengan gabungan teknik stensilan dan capan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</si>
  <si>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mobail dengan gabungan teknik lukisan dan origami pada karya di samping mengamalkan nilai-nilai murni. </t>
  </si>
  <si>
    <t>Mengetahui, memahami dan merumuskanbahasa seni visual, media serta proses dan teknik dalam aktiviti mobail dengan gabungan lukisan dan origami pada karya di samping mengamalkan nilai-nilai murni.</t>
  </si>
  <si>
    <t>Mengaplikasikan pengetahuan dan kefahaman bahasa seni visual, media serta proses dan teknik dalam penghasilan mobail dengan gabungan teknik lukisan dan origami pada karya di samping mengamalkan nilai-nilai murni.</t>
  </si>
  <si>
    <t>Menzahirkan idea,  pengetahuan dan kefahaman bahasa seni visual, media serta proses dan teknik dalam penghasilan mobail dengan gabungan teknik lukisan dan origami yang betul pada karya mengikut disiplin di samping mengamalkan nilai-nilai murni.</t>
  </si>
  <si>
    <t>Menzahirkan idea,  pengetahuan dan kefahaman bahasa seni visual, media serta proses dan teknik dalam penghasilan mobail dengan gabungan teknik lukisan dan origami yang betul dan kreatif pada karya mengikut disiplin di samping mengamalkan nilai-nilai murni.</t>
  </si>
  <si>
    <t>Menzahirkan idea berpandukan kemahiran bahasa seni visual, proses dan teknik dalam penghasilan mobail dengan gabungan teknik lukisan dan origami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</si>
  <si>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diorama dengan gabungan teknik model dan catan pada karya di samping mengamalkan nilai-nilai murni. </t>
  </si>
  <si>
    <t>Mengetahui, memahami dan merumuskanbahasa seni visual, media serta proses dan teknik dalam aktiviti diorama dengan gabungan teknik model dan catan pada karya di samping mengamalkan nilai-nilai murni.</t>
  </si>
  <si>
    <t>Mengaplikasikan pengetahuan dan kefahaman bahasa seni visual, media serta proses dan teknik dalam penghasilan diorama dengan gabungan teknik model dan catan pada karya di samping mengamalkan nilai-nilai murni.</t>
  </si>
  <si>
    <t>Menzahirkan idea,  pengetahuan dan kefahaman bahasa seni visual, media serta proses dan teknik dalam penghasilan diorama dengan gabungan teknik model dan catan yang betul pada karya mengikut disiplin di samping mengamalkan nilai-nilai murni.</t>
  </si>
  <si>
    <t>Menzahirkan idea,  pengetahuan dan kefahaman bahasa seni visual, media serta proses dan teknik dalam penghasilan diorama dengan gabungan teknik model dan catan yang betul dan kreatif pada karya mengikut disiplin di samping mengamalkan nilai-nilai murni.</t>
  </si>
  <si>
    <t>Menzahirkan idea berpandukan kemahiran bahasa seni visual, proses dan teknik dalam penghasilan diorama dengan gabungan teknik model dan catan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</si>
  <si>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stabail dengan gabungan teknik mozek dan boneka pada karya di samping mengamalkan nilai-nilai murni. </t>
  </si>
  <si>
    <t>Mengetahui, memahami dan merumuskanbahasa seni visual, media serta proses dan teknik dalam aktiviti stabail dengan gabungan teknik mozek dan boneka pada karya di samping mengamalkan nilai-nilai murni.</t>
  </si>
  <si>
    <t>Mengaplikasikan pengetahuan dan kefahaman bahasa seni visual, media serta proses dan teknik dalam penghasilan stabail dengan gabungan teknik mozek dan boneka pada karya di samping mengamalkan nilai-nilai murni.</t>
  </si>
  <si>
    <t>Menzahirkan idea,  pengetahuan dan kefahaman bahasa seni visual, media serta proses dan teknik dalam penghasilan stabail dengan gabungan teknik mozek dan boneka yang betul pada karya mengikut disiplin di samping mengamalkan nilai-nilai murni.</t>
  </si>
  <si>
    <t>Menzahirkan idea,  pengetahuan dan kefahaman bahasa seni visual, media serta proses dan teknik dalam penghasilan stabail dengan gabungan teknik mozek dan boneka yang betul dan kreatif pada karya mengikut disiplin di samping mengamalkan nilai-nilai murni.</t>
  </si>
  <si>
    <t>Menzahirkan idea berpandukan kemahiran bahasa seni visual, proses dan teknik dalam penghasilan stabail dengan gabungan teknik mozek dan boneka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</si>
  <si>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alat pertahanan diri  atau alat permainan dengan gabungan teknik ukiran dan tekat pada karya di samping mengamalkan nilai-nilai murni. </t>
  </si>
  <si>
    <t>Mengetahui, memahami dan merumuskanbahasa seni visual, media serta proses dan teknik dalam aktiviti alat pertahanan diri  atau alat permainan dengan gabungan teknik ukiran dan tekat pada karya di samping mengamalkan nilai-nilai murni.</t>
  </si>
  <si>
    <t>Mengaplikasikan pengetahuan dan kefahaman bahasa seni visual, media serta proses dan teknik dalam penghasilan alat pertahanan diri  atau alat permainan dengan gabungan teknik ukiran dan tekat pada karya di samping mengamalkan nilai-nilai murni.</t>
  </si>
  <si>
    <t xml:space="preserve">
Menzahirkan idea,  pengetahuan dan kefahaman bahasa seni visual, media serta proses dan teknik dalam penghasilan alat pertahanan diri  atau alat permainan dengan gabungan teknik ukiran dan tekat yang betul pada karya mengikut disiplin di samping mengamalkan nilai-nilai murni.
</t>
  </si>
  <si>
    <t>Menzahirkan idea,  pengetahuan dan kefahaman bahasa seni visual, media serta proses dan teknik dalam penghasilan alat pertahanan diri  atau alat permainan dengan gabungan teknik ukiran dan tekat yang betul dan kreatif pada karya mengikut disiplin di samping mengamalkan nilai-nilai murni.</t>
  </si>
  <si>
    <t>Menzahirkan idea berpandukan kemahiran bahasa seni visual, proses dan teknik dalam penghasilan alat pertahanan diri  atau alat permainan dengan gabungan teknik ukiran dan tekat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</si>
  <si>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Mengenal, mengetahui, dan menghubungkait bahasa seni visual, media serta proses dan teknik dalam aktiviti alat domestik atau alat perhiasan diri dengan gabungan teknik batik dan anyaman  pada karya di samping mengamalkan nilai-nilai murni. </t>
  </si>
  <si>
    <t>Mengetahui, memahami dan merumuskanbahasa seni visual, media serta proses dan teknik dalam aktiviti alat domestik atau alat perhiasan diri dengan gabungan teknik batik dan anyaman  pada karya di samping mengamalkan nilai-nilai murni.</t>
  </si>
  <si>
    <t>Mengaplikasikan pengetahuan dan kefahaman bahasa seni visual, media serta proses dan teknik dalam penghasilan alat domestik atau alat perhiasan diri dengan gabungan teknik batik dan anyaman  pada karya di samping mengamalkan nilai-nilai murni.</t>
  </si>
  <si>
    <t>Menzahirkan idea,  pengetahuan dan kefahaman bahasa seni visual, media serta proses dan teknik dalam penghasilan alat domestik atau alat perhiasan diri dengan gabungan teknik batik dan anyaman  yang betul pada karya mengikut disiplin di samping mengamalkan nilai-nilai murni.</t>
  </si>
  <si>
    <t>Menzahirkan idea,  pengetahuan dan kefahaman bahasa seni visual, media serta proses dan teknik dalam penghasilan alat domestik atau alat perhiasan diri dengan gabungan teknik batik dan anyaman  yang betul dan kreatif pada karya mengikut disiplin di samping mengamalkan nilai-nilai murni.</t>
  </si>
  <si>
    <t>Menzahirkan idea berpandukan kemahiran bahasa seni visual, proses dan teknik dalam penghasilan alat domestik atau alat perhiasan diri dengan gabungan teknik batik dan anyaman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</si>
  <si>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 xml:space="preserve">
Mengetahui prosedur pengurusan pameran di samping mengamalkan nilai-nilai murni
</t>
  </si>
  <si>
    <t>Mengetahui dan memahami prosedur pengurusan pameran di samping mengamalkan nilai-nilai murni</t>
  </si>
  <si>
    <t>Mengaplikasikan pengetahuan dan kefahaman prosedur pengurusan pameran di samping mengamalkan nilai-nilai murni</t>
  </si>
  <si>
    <t xml:space="preserve">
Menzahirkan idea, pengetahuan dan kefahaman dalam pelaksanaan pameran mengikut prosedur di samping mengamalkan nilai-nilai murni
</t>
  </si>
  <si>
    <t xml:space="preserve">Menzahirkan idea, pengetahuan dan kefahaman dalam pelaksanaan pameran mengikut prosedur yang betul dan boleh dicontohi di samping mengamalkan nilai-nilai murni </t>
  </si>
  <si>
    <t>Menzahirkan idea, pengetahuan dan kefahaman dalam pelaksanaan pameran mengikut prosedur  yang betul, membuat apresiasi karya seni melalui pendekatan formalistik dan refleksi terhadap pameran serta boleh dicontohi di samping mengamalkan nilai-nilai murni.</t>
  </si>
  <si>
    <r>
      <rPr>
        <b/>
        <sz val="12"/>
        <color theme="0"/>
        <rFont val="Arial Narrow"/>
        <family val="2"/>
      </rPr>
      <t xml:space="preserve">PENGURUSAN PAMERAN </t>
    </r>
    <r>
      <rPr>
        <sz val="12"/>
        <color theme="0"/>
        <rFont val="Arial Narrow"/>
        <family val="2"/>
      </rPr>
      <t xml:space="preserve"> </t>
    </r>
  </si>
  <si>
    <t>TAHAP PENGUASAAN PENGURUSAN PAMERAN</t>
  </si>
  <si>
    <t>ZAIFUL AHMAD BIN KARIM</t>
  </si>
  <si>
    <t>ZAIRI AIDIL BIN JAMAD</t>
  </si>
  <si>
    <t>ZAHARAH BINTI ABDUL MALEK</t>
  </si>
  <si>
    <t>ZAINUL JUMAIDI BIN ALI</t>
  </si>
  <si>
    <t>ZAINAL ABIDIN BIN JAMARUL</t>
  </si>
  <si>
    <t>ZAMZAMI BIN ZAIDUL AMRAN</t>
  </si>
  <si>
    <t>ZADUL ALI BIN RAMAN AMAN</t>
  </si>
  <si>
    <t>ZAKARUDDIN BIN MUSA</t>
  </si>
  <si>
    <t>ZAMZAITUL QAIRUL BIN AMIN</t>
  </si>
  <si>
    <t>ZAMARUL JAMIAN BIN  MUSTAMIN</t>
  </si>
  <si>
    <r>
      <rPr>
        <b/>
        <sz val="12"/>
        <color theme="1"/>
        <rFont val="Arial Narrow"/>
        <family val="2"/>
      </rPr>
      <t xml:space="preserve">LUKISAN                             </t>
    </r>
    <r>
      <rPr>
        <sz val="10"/>
        <color theme="1"/>
        <rFont val="Arial Narrow"/>
        <family val="2"/>
      </rPr>
      <t>(GOSOKAN DAN KOLAJ)</t>
    </r>
  </si>
  <si>
    <r>
      <rPr>
        <b/>
        <sz val="12"/>
        <color theme="1"/>
        <rFont val="Arial Narrow"/>
        <family val="2"/>
      </rPr>
      <t xml:space="preserve">CATAN                                  </t>
    </r>
    <r>
      <rPr>
        <sz val="10"/>
        <color theme="1"/>
        <rFont val="Arial Narrow"/>
        <family val="2"/>
      </rPr>
      <t>(MONTAJ DAN CETAKAN)</t>
    </r>
  </si>
  <si>
    <r>
      <rPr>
        <b/>
        <sz val="12"/>
        <color theme="1"/>
        <rFont val="Arial Narrow"/>
        <family val="2"/>
      </rPr>
      <t xml:space="preserve">POSTER                             </t>
    </r>
    <r>
      <rPr>
        <sz val="10"/>
        <color theme="1"/>
        <rFont val="Arial Narrow"/>
        <family val="2"/>
      </rPr>
      <t>(MONTAJ DAN KOLAJ)</t>
    </r>
  </si>
  <si>
    <r>
      <t xml:space="preserve">MOBAIL        </t>
    </r>
    <r>
      <rPr>
        <b/>
        <sz val="10"/>
        <color theme="1"/>
        <rFont val="Arial Narrow"/>
        <family val="2"/>
      </rPr>
      <t xml:space="preserve">                     </t>
    </r>
    <r>
      <rPr>
        <sz val="10"/>
        <color theme="1"/>
        <rFont val="Arial Narrow"/>
        <family val="2"/>
      </rPr>
      <t>(LUKISAN DAN ORIGAMI)</t>
    </r>
  </si>
  <si>
    <r>
      <t xml:space="preserve">DIORAMA                              </t>
    </r>
    <r>
      <rPr>
        <sz val="10"/>
        <color theme="1"/>
        <rFont val="Arial Narrow"/>
        <family val="2"/>
      </rPr>
      <t>(MODEL DAN CATAN)</t>
    </r>
  </si>
  <si>
    <r>
      <t xml:space="preserve">STABAIL                               </t>
    </r>
    <r>
      <rPr>
        <sz val="10"/>
        <color theme="1"/>
        <rFont val="Arial Narrow"/>
        <family val="2"/>
      </rPr>
      <t>(MOZEK DAN BONEKA)</t>
    </r>
  </si>
  <si>
    <r>
      <t xml:space="preserve">ALAT PERTAHANAN DIRI /        ALAT PERMAINAN                       </t>
    </r>
    <r>
      <rPr>
        <sz val="10"/>
        <color theme="1"/>
        <rFont val="Arial Narrow"/>
        <family val="2"/>
      </rPr>
      <t>(UKIRAN DAN TEKAT)</t>
    </r>
  </si>
  <si>
    <r>
      <t xml:space="preserve">ALAT DOMESTIK /                 ALAT PERHIASAN DIRI                     </t>
    </r>
    <r>
      <rPr>
        <sz val="10"/>
        <color theme="1"/>
        <rFont val="Arial Narrow"/>
        <family val="2"/>
      </rPr>
      <t>(BATIK DAN ANYAMAN)</t>
    </r>
  </si>
  <si>
    <t>PAMERAN (20%)</t>
  </si>
  <si>
    <t>AWAL TAHUN MATA PELAJARAN PENDIDIKAN SENI VISUAL TAHUN 6</t>
  </si>
  <si>
    <t xml:space="preserve"> MODUL 1 -  MENGGAMBAR (20%)</t>
  </si>
  <si>
    <t>MODUL 2 - MEMBUAT CORAK DAN REKAAN (20%)</t>
  </si>
  <si>
    <t xml:space="preserve">MODUL 3 - MEMBENTUK DAN MEMBUAT BINAAN (20%) </t>
  </si>
  <si>
    <t>MODUL 4 - MENGENAL KRAF TRADISIONAL (20%)</t>
  </si>
  <si>
    <r>
      <t xml:space="preserve">MODUL 1                   </t>
    </r>
    <r>
      <rPr>
        <sz val="12"/>
        <color theme="0"/>
        <rFont val="Arial Narrow"/>
        <family val="2"/>
      </rPr>
      <t xml:space="preserve">   MENGGAMBAR</t>
    </r>
  </si>
  <si>
    <r>
      <t xml:space="preserve">MODUL 2                       </t>
    </r>
    <r>
      <rPr>
        <sz val="12"/>
        <color theme="0"/>
        <rFont val="Arial Narrow"/>
        <family val="2"/>
      </rPr>
      <t xml:space="preserve"> MEMBUAT CORAK DAN REKAAN</t>
    </r>
  </si>
  <si>
    <r>
      <t xml:space="preserve">MODUL 3                           </t>
    </r>
    <r>
      <rPr>
        <sz val="12"/>
        <color theme="0"/>
        <rFont val="Arial Narrow"/>
        <family val="2"/>
      </rPr>
      <t>MEMBENTUK DAN MEMBUAT BINAAN</t>
    </r>
  </si>
  <si>
    <r>
      <t xml:space="preserve">MODUL 4                          </t>
    </r>
    <r>
      <rPr>
        <sz val="12"/>
        <color theme="0"/>
        <rFont val="Arial Narrow"/>
        <family val="2"/>
      </rPr>
      <t xml:space="preserve">  MENGENAL KRAF TRADISIONAL</t>
    </r>
  </si>
  <si>
    <t>PN. SHARIFAH SALWAI BINTI AHMAD MOKHTAR</t>
  </si>
  <si>
    <t>WILAYAH PERSEKUTUAN PUTRAJAYA</t>
  </si>
  <si>
    <t>No. Surat Beranak / MY KID</t>
  </si>
  <si>
    <t>Tahap Penguasaan Keseluruhan Pendidikan Seni Visual Tahun 6</t>
  </si>
  <si>
    <t>2 JANUARI 2014</t>
  </si>
  <si>
    <t>DATA PERNYATAAN TAHAP PENGUASAAN</t>
  </si>
  <si>
    <t>1) MODUL 1 / MENGAMBAR - LUKISAN</t>
  </si>
  <si>
    <t>2) MODUL 1 / MENGAMBAR -  CATAN</t>
  </si>
  <si>
    <t>3) MODUL 1 / MENGAMBAR - POSTER</t>
  </si>
  <si>
    <t>4) MODUL 1 / MENGAMBAR - CETAKAN</t>
  </si>
  <si>
    <t>5) MODUL 2 / MEMBUAT CORAK DAN REKAAN - PUALAMAN</t>
  </si>
  <si>
    <t>6) MODUL 2 / MEMBUAT CORAK DAN REKAAN -  IKATAN DAN CELUPAN</t>
  </si>
  <si>
    <t>7) MODUL 2 / MEMBUAT CORAK DAN REKAAN -  RENJISAN DAN PERCIKAN</t>
  </si>
  <si>
    <t>8) MODUL 3 / MEMBENTUK DAN MEMBUAT BINAAN - MOBAIL</t>
  </si>
  <si>
    <t>9) MODUL 3 / MEMBENTUK DAN MEMBUAT BINAAN -  DIORAMA</t>
  </si>
  <si>
    <t>10) MODUL 3 / MEMBENTUK DAN MEMBUAT BINAAN -  STABAIL</t>
  </si>
  <si>
    <t>11) MODUL 4 /  KRAF TRADISIONAL - ALAT PERTAHANAN DIRI/ALAT PERMAINAN</t>
  </si>
  <si>
    <t>12) MODUL 4 / GRAF KRAF TRADISIONAL - ALAT DOMESTIK / ALAT PERHIASAN DIRI</t>
  </si>
  <si>
    <t>13)  PENGURUSAN PAMERAN</t>
  </si>
  <si>
    <t>JUMLAH</t>
  </si>
  <si>
    <t>MURID</t>
  </si>
  <si>
    <t>Menzahirkan idea berpandukan kemahiran bahasa seni visual, proses dan teknik dalam penghasilan poster dengan gabungan teknik montaj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t>
  </si>
  <si>
    <t>Mengetahui, memahami dan merumuskan bahasa seni visual, media serta proses dan teknik dalam aktiviti poster dengan gabungan teknik montaj dan kolaj pada karya di samping mengamalkan nilai-nilai murni.</t>
  </si>
  <si>
    <t>Mengenal, mengetahui, dan menghubungkait bahasa seni visual, media serta proses dan teknik dalam poster dengan gabungan teknik montaj dan kolaj pada karya di samping mengamalkan nilai-nilai murni.</t>
  </si>
  <si>
    <t>TP 1</t>
  </si>
  <si>
    <t>TP 2</t>
  </si>
  <si>
    <t xml:space="preserve"> TP 3</t>
  </si>
  <si>
    <t>TP 4</t>
  </si>
  <si>
    <t>TP  5</t>
  </si>
  <si>
    <t>TP 6</t>
  </si>
  <si>
    <r>
      <rPr>
        <b/>
        <sz val="12"/>
        <color theme="1"/>
        <rFont val="Arial Narrow"/>
        <family val="2"/>
      </rPr>
      <t>CETAKAN</t>
    </r>
    <r>
      <rPr>
        <sz val="12"/>
        <color theme="1"/>
        <rFont val="Arial Narrow"/>
        <family val="2"/>
      </rPr>
      <t xml:space="preserve">                                          </t>
    </r>
    <r>
      <rPr>
        <sz val="10"/>
        <color theme="1"/>
        <rFont val="Arial Narrow"/>
        <family val="2"/>
      </rPr>
      <t>(MOZEK DAN STENSILAN)</t>
    </r>
  </si>
  <si>
    <r>
      <rPr>
        <b/>
        <sz val="12"/>
        <color theme="1"/>
        <rFont val="Arial Narrow"/>
        <family val="2"/>
      </rPr>
      <t>PUALAMAN</t>
    </r>
    <r>
      <rPr>
        <sz val="12"/>
        <color theme="1"/>
        <rFont val="Arial Narrow"/>
        <family val="2"/>
      </rPr>
      <t xml:space="preserve">                                       </t>
    </r>
    <r>
      <rPr>
        <sz val="10"/>
        <color theme="1"/>
        <rFont val="Arial Narrow"/>
        <family val="2"/>
      </rPr>
      <t>(TIUPAN SERTA LIPATAN DAN GUNTINGAN)</t>
    </r>
  </si>
  <si>
    <t>GRAF PELAPORAN AKTIVITI PENDIDIKAN SENI VISUAL TAHUN 6</t>
  </si>
  <si>
    <t>NOTA: JANGAN PADAM</t>
  </si>
  <si>
    <t>NO. MY KID / NO. KAD PENGENALAN</t>
  </si>
  <si>
    <t>FARIDAH BINTI RAMLAN</t>
  </si>
  <si>
    <t>HARLENI  BINTI  ARIF</t>
  </si>
  <si>
    <t xml:space="preserve">LAILATUL QARI BINTI KARIM </t>
  </si>
  <si>
    <t>LIZA BINTI OTHMAN</t>
  </si>
  <si>
    <t>MOHD ESWARAN BIN EZWAN</t>
  </si>
  <si>
    <t>MOHD SHAZA BIN ABD. JALIL</t>
  </si>
  <si>
    <t>MUHD. NIZAM BIN KARIM JUNIOR</t>
  </si>
  <si>
    <t>NAWI BIN RAZMAN</t>
  </si>
  <si>
    <t>NINA QISTINA BINTI BAHAR</t>
  </si>
  <si>
    <t>RINA MAZNAH BINTI  ALI MAMAK</t>
  </si>
  <si>
    <t>TAN HUEY MUI</t>
  </si>
  <si>
    <t>ZAHARI BIN ZAHARAN</t>
  </si>
  <si>
    <t>DATA JANTINA</t>
  </si>
  <si>
    <t>…………………………………………………………………</t>
  </si>
  <si>
    <t>CARIAN :</t>
  </si>
  <si>
    <t>LUKISAN                     (GOSOKAN DAN KOLAJ)</t>
  </si>
  <si>
    <t>CATAN                            (MONTAJ DAN CETAKAN)</t>
  </si>
  <si>
    <t>POSTER                         (MONTAJ DAN KOLAJ)</t>
  </si>
  <si>
    <t>CETAKAN                        (MOZEK DAN STENSILAN)</t>
  </si>
  <si>
    <t>PUALAMAN                     (TIUPAN SERTA LIPATAN DAN GUNTINGAN)</t>
  </si>
  <si>
    <t>IKATAN DAN CELUPAN             (RESIS DAN MOZEK)</t>
  </si>
  <si>
    <t>RENJISAN DAN PERCIKAN         (STENSILAN DAN CAPAN)</t>
  </si>
  <si>
    <t>MOBAIL                          (LUKISAN DAN ORIGAMI)</t>
  </si>
  <si>
    <t>DIORAMA                         (MODEL DAN CATAN)</t>
  </si>
  <si>
    <t>STABAIL                           (MOZEK DAN BONEKA)</t>
  </si>
  <si>
    <t>ALAT PERTAHANAN DIRI / ALAT PERMAINAN         (UKIRAN DAN TEKAT)</t>
  </si>
  <si>
    <t>ALAT DOMESTIK / ALAT PERHIASAN DIRI                     (BATIK DAN ANYAMAN)</t>
  </si>
  <si>
    <t>PELAPORAN DSKP TAHUN 6</t>
  </si>
  <si>
    <t>Mengenal, mengetahui, dan menghubungkait bahasa seni visual, media serta proses dan teknik dalam aktiviti lukisan dengan gabungan teknik gosokan dan kolaj pada karya di samping mengamalkan nilai-nilai murni.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</si>
</sst>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_);\(0\)"/>
    <numFmt numFmtId="166" formatCode="000000\-00\-0000"/>
  </numFmts>
  <fonts count="33" x14ac:knownFonts="1">
    <font>
      <sz val="11"/>
      <color theme="1"/>
      <name val="Calibri"/>
      <family val="2"/>
      <scheme val="minor"/>
    </font>
    <font>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color theme="1"/>
      <name val="Arial Narrow"/>
      <family val="2"/>
    </font>
    <font>
      <b/>
      <sz val="12"/>
      <color rgb="FFFF0000"/>
      <name val="Arial Narrow"/>
      <family val="2"/>
    </font>
    <font>
      <b/>
      <sz val="11"/>
      <name val="Arial Narrow"/>
      <family val="2"/>
    </font>
    <font>
      <sz val="11"/>
      <color theme="7" tint="-0.249977111117893"/>
      <name val="Arial"/>
      <family val="2"/>
    </font>
    <font>
      <b/>
      <sz val="11"/>
      <color theme="0"/>
      <name val="Arial"/>
      <family val="2"/>
    </font>
    <font>
      <b/>
      <sz val="11"/>
      <color theme="0"/>
      <name val="Arial Narrow"/>
      <family val="2"/>
    </font>
    <font>
      <sz val="12"/>
      <color theme="0"/>
      <name val="Arial Narrow"/>
      <family val="2"/>
    </font>
    <font>
      <b/>
      <sz val="12"/>
      <color theme="0"/>
      <name val="Arial Narrow"/>
      <family val="2"/>
    </font>
    <font>
      <sz val="11"/>
      <name val="Arial Narrow"/>
      <family val="2"/>
    </font>
    <font>
      <b/>
      <sz val="12"/>
      <name val="Arial Narrow"/>
      <family val="2"/>
    </font>
    <font>
      <b/>
      <sz val="10"/>
      <color theme="0"/>
      <name val="Arial Narrow"/>
      <family val="2"/>
    </font>
    <font>
      <sz val="10"/>
      <color theme="1"/>
      <name val="Arial Narrow"/>
      <family val="2"/>
    </font>
    <font>
      <b/>
      <sz val="10"/>
      <color theme="1"/>
      <name val="Arial Narrow"/>
      <family val="2"/>
    </font>
    <font>
      <b/>
      <sz val="12"/>
      <color theme="3"/>
      <name val="Arial Narrow"/>
      <family val="2"/>
    </font>
    <font>
      <b/>
      <sz val="11"/>
      <name val="Arial"/>
      <family val="2"/>
    </font>
    <font>
      <b/>
      <sz val="9"/>
      <color indexed="81"/>
      <name val="Tahoma"/>
      <family val="2"/>
    </font>
    <font>
      <sz val="11"/>
      <color theme="2" tint="-0.249977111117893"/>
      <name val="Arial Narrow"/>
      <family val="2"/>
    </font>
    <font>
      <b/>
      <u/>
      <sz val="11"/>
      <name val="Arial Narrow"/>
      <family val="2"/>
    </font>
    <font>
      <b/>
      <sz val="14"/>
      <name val="Arial Narrow"/>
      <family val="2"/>
    </font>
    <font>
      <b/>
      <sz val="10"/>
      <name val="Arial Narrow"/>
      <family val="2"/>
    </font>
    <font>
      <b/>
      <sz val="11"/>
      <color theme="0"/>
      <name val="Aharoni"/>
      <charset val="177"/>
    </font>
    <font>
      <sz val="9"/>
      <color indexed="81"/>
      <name val="Arial Narrow"/>
      <family val="2"/>
    </font>
    <font>
      <sz val="14"/>
      <color theme="1"/>
      <name val="Arial Narrow"/>
      <family val="2"/>
    </font>
    <font>
      <sz val="14"/>
      <name val="Arial Narrow"/>
      <family val="2"/>
    </font>
    <font>
      <b/>
      <sz val="16"/>
      <name val="Arial Narrow"/>
      <family val="2"/>
    </font>
    <font>
      <b/>
      <sz val="14"/>
      <color theme="1"/>
      <name val="Arial Narrow"/>
      <family val="2"/>
    </font>
  </fonts>
  <fills count="1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FEFBCE"/>
        <bgColor indexed="64"/>
      </patternFill>
    </fill>
    <fill>
      <patternFill patternType="solid">
        <fgColor theme="0" tint="-0.249977111117893"/>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27">
    <xf numFmtId="0" fontId="0" fillId="0" borderId="0" xfId="0"/>
    <xf numFmtId="0" fontId="3" fillId="0" borderId="0" xfId="0" applyFont="1"/>
    <xf numFmtId="0" fontId="4" fillId="0" borderId="0" xfId="0" applyFont="1" applyBorder="1" applyAlignment="1"/>
    <xf numFmtId="0" fontId="4" fillId="0" borderId="0" xfId="0" applyFont="1" applyAlignment="1"/>
    <xf numFmtId="0" fontId="5" fillId="0" borderId="0" xfId="0" applyFont="1"/>
    <xf numFmtId="0" fontId="5" fillId="0" borderId="0" xfId="0" applyFont="1" applyBorder="1"/>
    <xf numFmtId="0" fontId="1" fillId="0" borderId="0" xfId="0" applyFont="1" applyAlignment="1">
      <alignment vertical="center"/>
    </xf>
    <xf numFmtId="0" fontId="4" fillId="0" borderId="0" xfId="0" applyFont="1" applyBorder="1" applyAlignment="1">
      <alignment horizontal="center"/>
    </xf>
    <xf numFmtId="0" fontId="3" fillId="0" borderId="0" xfId="0" applyFont="1" applyBorder="1" applyAlignment="1"/>
    <xf numFmtId="0" fontId="5" fillId="2" borderId="0" xfId="0" applyFont="1" applyFill="1" applyBorder="1"/>
    <xf numFmtId="0" fontId="7" fillId="2" borderId="0" xfId="0" applyFont="1" applyFill="1" applyBorder="1"/>
    <xf numFmtId="0" fontId="5" fillId="2" borderId="6" xfId="0" applyFont="1" applyFill="1" applyBorder="1"/>
    <xf numFmtId="0" fontId="7" fillId="2" borderId="12" xfId="0" applyFont="1" applyFill="1" applyBorder="1"/>
    <xf numFmtId="0" fontId="5" fillId="2" borderId="12" xfId="0" applyFont="1" applyFill="1" applyBorder="1"/>
    <xf numFmtId="0" fontId="5" fillId="2" borderId="7" xfId="0" applyFont="1" applyFill="1" applyBorder="1"/>
    <xf numFmtId="0" fontId="5" fillId="2" borderId="9" xfId="0" applyFont="1" applyFill="1" applyBorder="1"/>
    <xf numFmtId="0" fontId="5" fillId="2" borderId="13" xfId="0" applyFont="1" applyFill="1" applyBorder="1"/>
    <xf numFmtId="0" fontId="1" fillId="2" borderId="0" xfId="0" applyFont="1" applyFill="1" applyAlignment="1">
      <alignment vertical="center"/>
    </xf>
    <xf numFmtId="0" fontId="1" fillId="2" borderId="0" xfId="0" applyFont="1" applyFill="1" applyAlignment="1">
      <alignment horizontal="left" vertical="center"/>
    </xf>
    <xf numFmtId="0" fontId="10" fillId="0" borderId="0" xfId="0" applyFont="1" applyAlignment="1">
      <alignment vertical="center"/>
    </xf>
    <xf numFmtId="0" fontId="12" fillId="6" borderId="8" xfId="0" applyFont="1" applyFill="1" applyBorder="1"/>
    <xf numFmtId="0" fontId="12" fillId="6" borderId="11" xfId="0" applyFont="1" applyFill="1" applyBorder="1" applyAlignment="1">
      <alignment horizontal="center"/>
    </xf>
    <xf numFmtId="0" fontId="12" fillId="6" borderId="0" xfId="0" applyFont="1" applyFill="1" applyBorder="1"/>
    <xf numFmtId="0" fontId="12" fillId="6" borderId="12" xfId="0" applyFont="1" applyFill="1" applyBorder="1" applyAlignment="1">
      <alignment horizontal="center"/>
    </xf>
    <xf numFmtId="0" fontId="12" fillId="6" borderId="9" xfId="0" applyFont="1" applyFill="1" applyBorder="1"/>
    <xf numFmtId="0" fontId="12" fillId="6" borderId="13" xfId="0" applyFont="1" applyFill="1" applyBorder="1" applyAlignment="1">
      <alignment horizontal="center"/>
    </xf>
    <xf numFmtId="0" fontId="11" fillId="7" borderId="1" xfId="0" applyFont="1" applyFill="1" applyBorder="1" applyAlignment="1">
      <alignment horizontal="center" vertical="center"/>
    </xf>
    <xf numFmtId="0" fontId="5" fillId="10" borderId="0" xfId="0" applyFont="1" applyFill="1"/>
    <xf numFmtId="0" fontId="5"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3" fillId="9" borderId="0" xfId="0" applyFont="1" applyFill="1" applyBorder="1" applyAlignment="1">
      <alignment horizontal="center"/>
    </xf>
    <xf numFmtId="0" fontId="3" fillId="9" borderId="0" xfId="0" applyFont="1" applyFill="1" applyBorder="1"/>
    <xf numFmtId="0" fontId="3" fillId="9" borderId="0" xfId="0" applyFont="1" applyFill="1" applyBorder="1" applyAlignment="1">
      <alignment horizontal="right"/>
    </xf>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4" fillId="9" borderId="0" xfId="0" applyFont="1" applyFill="1" applyBorder="1" applyAlignment="1">
      <alignment horizontal="right" vertical="center"/>
    </xf>
    <xf numFmtId="0" fontId="4" fillId="9" borderId="0" xfId="0" applyFont="1" applyFill="1" applyBorder="1"/>
    <xf numFmtId="0" fontId="4" fillId="9" borderId="0" xfId="0" applyFont="1" applyFill="1" applyBorder="1" applyAlignment="1">
      <alignment horizontal="center"/>
    </xf>
    <xf numFmtId="0" fontId="4" fillId="9" borderId="0" xfId="0" applyFont="1" applyFill="1" applyBorder="1" applyAlignment="1">
      <alignment horizontal="right"/>
    </xf>
    <xf numFmtId="0" fontId="9" fillId="9" borderId="0" xfId="0" applyFont="1" applyFill="1" applyBorder="1" applyAlignment="1"/>
    <xf numFmtId="0" fontId="15" fillId="9" borderId="0" xfId="0" applyFont="1" applyFill="1" applyBorder="1" applyAlignment="1"/>
    <xf numFmtId="0" fontId="5" fillId="11" borderId="1" xfId="0" applyFont="1" applyFill="1" applyBorder="1" applyAlignment="1">
      <alignment horizontal="center" vertical="center"/>
    </xf>
    <xf numFmtId="0" fontId="14"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164" fontId="8" fillId="5" borderId="1" xfId="0" applyNumberFormat="1" applyFont="1" applyFill="1" applyBorder="1" applyAlignment="1">
      <alignment horizontal="center" vertical="center"/>
    </xf>
    <xf numFmtId="2" fontId="8" fillId="5" borderId="1"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1" fontId="8" fillId="2" borderId="1" xfId="0" applyNumberFormat="1" applyFont="1" applyFill="1" applyBorder="1" applyAlignment="1">
      <alignment horizontal="center"/>
    </xf>
    <xf numFmtId="0" fontId="5" fillId="10" borderId="0" xfId="0" applyFont="1" applyFill="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5" fillId="10" borderId="0" xfId="0" applyFont="1" applyFill="1" applyAlignment="1">
      <alignment horizontal="right" vertical="center"/>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9" fillId="9" borderId="0" xfId="0" applyFont="1" applyFill="1" applyBorder="1" applyAlignment="1">
      <alignment horizontal="center"/>
    </xf>
    <xf numFmtId="0" fontId="9" fillId="9" borderId="0" xfId="0" applyFont="1" applyFill="1" applyBorder="1" applyAlignment="1">
      <alignment horizontal="center" vertical="center"/>
    </xf>
    <xf numFmtId="0" fontId="23" fillId="9" borderId="0" xfId="0" applyFont="1" applyFill="1" applyBorder="1" applyAlignment="1"/>
    <xf numFmtId="1" fontId="16" fillId="14" borderId="1" xfId="0" applyNumberFormat="1" applyFont="1" applyFill="1" applyBorder="1" applyAlignment="1">
      <alignment horizontal="center" vertical="center"/>
    </xf>
    <xf numFmtId="0" fontId="16" fillId="2" borderId="1"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5" fillId="10" borderId="6" xfId="0" applyFont="1" applyFill="1" applyBorder="1" applyAlignment="1">
      <alignment vertical="center"/>
    </xf>
    <xf numFmtId="0" fontId="26" fillId="6" borderId="8" xfId="0" applyFont="1" applyFill="1" applyBorder="1" applyAlignment="1">
      <alignment horizontal="center" vertical="center" wrapText="1"/>
    </xf>
    <xf numFmtId="165" fontId="25" fillId="6"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13" fillId="15" borderId="0" xfId="0" applyFont="1" applyFill="1"/>
    <xf numFmtId="0" fontId="14" fillId="15" borderId="0" xfId="0" applyFont="1" applyFill="1" applyAlignment="1" applyProtection="1">
      <protection locked="0"/>
    </xf>
    <xf numFmtId="0" fontId="20" fillId="15" borderId="0" xfId="0" applyFont="1" applyFill="1" applyAlignment="1">
      <alignment horizontal="right" vertical="center"/>
    </xf>
    <xf numFmtId="0" fontId="14" fillId="15" borderId="0" xfId="0" applyFont="1" applyFill="1"/>
    <xf numFmtId="0" fontId="3" fillId="15" borderId="1" xfId="0" applyFont="1" applyFill="1" applyBorder="1" applyAlignment="1">
      <alignment horizontal="center"/>
    </xf>
    <xf numFmtId="0" fontId="4" fillId="2" borderId="1" xfId="0" applyFont="1" applyFill="1" applyBorder="1" applyAlignment="1">
      <alignment horizontal="center"/>
    </xf>
    <xf numFmtId="0" fontId="9" fillId="8" borderId="1" xfId="0" applyFont="1" applyFill="1" applyBorder="1" applyAlignment="1">
      <alignment horizontal="center"/>
    </xf>
    <xf numFmtId="0" fontId="1" fillId="10" borderId="1" xfId="0" applyFont="1" applyFill="1" applyBorder="1" applyAlignment="1">
      <alignment horizontal="center" vertical="center"/>
    </xf>
    <xf numFmtId="0" fontId="3" fillId="0" borderId="1" xfId="0" applyFont="1" applyBorder="1" applyProtection="1">
      <protection locked="0"/>
    </xf>
    <xf numFmtId="0" fontId="3" fillId="0" borderId="1" xfId="0" applyFont="1" applyBorder="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xf numFmtId="0" fontId="15" fillId="2" borderId="0" xfId="0" applyFont="1" applyFill="1" applyBorder="1"/>
    <xf numFmtId="0" fontId="3" fillId="9" borderId="17" xfId="0" applyFont="1" applyFill="1" applyBorder="1" applyAlignment="1">
      <alignment horizontal="center"/>
    </xf>
    <xf numFmtId="0" fontId="7" fillId="9" borderId="17" xfId="0" applyFont="1" applyFill="1" applyBorder="1" applyAlignment="1">
      <alignment vertical="center"/>
    </xf>
    <xf numFmtId="0" fontId="12" fillId="6" borderId="19" xfId="0" applyFont="1" applyFill="1" applyBorder="1"/>
    <xf numFmtId="0" fontId="12" fillId="6" borderId="17" xfId="0" applyFont="1" applyFill="1" applyBorder="1"/>
    <xf numFmtId="0" fontId="12" fillId="6" borderId="20" xfId="0" applyFont="1" applyFill="1" applyBorder="1"/>
    <xf numFmtId="0" fontId="3" fillId="9" borderId="17" xfId="0" applyFont="1" applyFill="1" applyBorder="1"/>
    <xf numFmtId="0" fontId="4" fillId="9" borderId="17" xfId="0" applyFont="1" applyFill="1" applyBorder="1" applyAlignment="1">
      <alignment vertical="center"/>
    </xf>
    <xf numFmtId="0" fontId="4" fillId="9" borderId="17" xfId="0" applyFont="1" applyFill="1" applyBorder="1"/>
    <xf numFmtId="0" fontId="9" fillId="9" borderId="17" xfId="0" applyFont="1" applyFill="1" applyBorder="1" applyAlignment="1"/>
    <xf numFmtId="0" fontId="14" fillId="2" borderId="17" xfId="0" applyFont="1" applyFill="1" applyBorder="1" applyAlignment="1">
      <alignment vertical="center" wrapText="1"/>
    </xf>
    <xf numFmtId="0" fontId="3" fillId="0" borderId="17" xfId="0" applyFont="1" applyBorder="1"/>
    <xf numFmtId="0" fontId="5" fillId="0" borderId="6"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164" fontId="8" fillId="5" borderId="0" xfId="0" applyNumberFormat="1" applyFont="1" applyFill="1" applyBorder="1" applyAlignment="1">
      <alignment horizontal="center" vertical="center"/>
    </xf>
    <xf numFmtId="2" fontId="8" fillId="5" borderId="0" xfId="0" applyNumberFormat="1" applyFont="1" applyFill="1" applyBorder="1" applyAlignment="1">
      <alignment horizontal="center" vertical="center"/>
    </xf>
    <xf numFmtId="1" fontId="8" fillId="2" borderId="0" xfId="0" applyNumberFormat="1" applyFont="1" applyFill="1" applyBorder="1" applyAlignment="1">
      <alignment horizont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5" fillId="2" borderId="0" xfId="0" applyFont="1" applyFill="1"/>
    <xf numFmtId="0" fontId="6" fillId="10" borderId="0" xfId="0" applyFont="1" applyFill="1"/>
    <xf numFmtId="0" fontId="16" fillId="10" borderId="0" xfId="0" applyFont="1" applyFill="1"/>
    <xf numFmtId="0" fontId="6" fillId="11" borderId="1" xfId="0" applyFont="1" applyFill="1" applyBorder="1" applyAlignment="1">
      <alignment horizontal="center"/>
    </xf>
    <xf numFmtId="0" fontId="6" fillId="10" borderId="0" xfId="0" applyFont="1" applyFill="1" applyAlignment="1">
      <alignment horizontal="center"/>
    </xf>
    <xf numFmtId="0" fontId="6" fillId="10" borderId="0" xfId="0" applyFont="1" applyFill="1" applyBorder="1"/>
    <xf numFmtId="0" fontId="6" fillId="10" borderId="0" xfId="0" applyFont="1" applyFill="1" applyBorder="1" applyAlignment="1">
      <alignment horizontal="center"/>
    </xf>
    <xf numFmtId="0" fontId="16" fillId="12" borderId="1" xfId="0" applyFont="1" applyFill="1" applyBorder="1" applyAlignment="1">
      <alignment horizontal="center"/>
    </xf>
    <xf numFmtId="0" fontId="9" fillId="12" borderId="1" xfId="0" applyFont="1" applyFill="1" applyBorder="1" applyAlignment="1">
      <alignment horizontal="center" vertical="center"/>
    </xf>
    <xf numFmtId="0" fontId="25" fillId="10" borderId="0" xfId="0" applyFont="1" applyFill="1"/>
    <xf numFmtId="0" fontId="29" fillId="10" borderId="0" xfId="0" applyFont="1" applyFill="1"/>
    <xf numFmtId="0" fontId="30" fillId="10" borderId="0" xfId="0" applyFont="1" applyFill="1"/>
    <xf numFmtId="0" fontId="29" fillId="2" borderId="0" xfId="0" applyFont="1" applyFill="1"/>
    <xf numFmtId="0" fontId="29" fillId="0" borderId="0" xfId="0" applyFont="1"/>
    <xf numFmtId="1" fontId="16" fillId="2" borderId="12" xfId="0" applyNumberFormat="1" applyFont="1" applyFill="1" applyBorder="1" applyAlignment="1">
      <alignment horizontal="center" vertical="center"/>
    </xf>
    <xf numFmtId="0" fontId="31" fillId="15" borderId="0" xfId="0" applyFont="1" applyFill="1" applyAlignment="1">
      <alignment horizontal="center" vertical="center"/>
    </xf>
    <xf numFmtId="0" fontId="31" fillId="10" borderId="0" xfId="0" applyFont="1" applyFill="1" applyAlignment="1">
      <alignment horizontal="center" vertical="center"/>
    </xf>
    <xf numFmtId="0" fontId="5" fillId="10" borderId="0" xfId="0"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5" fillId="2" borderId="0" xfId="0" applyFont="1" applyFill="1" applyBorder="1" applyAlignment="1">
      <alignment horizontal="center"/>
    </xf>
    <xf numFmtId="0" fontId="9" fillId="2" borderId="0" xfId="0" applyFont="1" applyFill="1" applyBorder="1" applyAlignment="1">
      <alignment horizontal="center"/>
    </xf>
    <xf numFmtId="0" fontId="3" fillId="0" borderId="0" xfId="0" applyFont="1" applyBorder="1" applyAlignment="1">
      <alignment horizontal="center"/>
    </xf>
    <xf numFmtId="0" fontId="9" fillId="8" borderId="1" xfId="0" applyFont="1" applyFill="1" applyBorder="1" applyAlignment="1">
      <alignment horizontal="center"/>
    </xf>
    <xf numFmtId="0" fontId="5" fillId="2" borderId="1" xfId="0" applyFont="1" applyFill="1" applyBorder="1" applyAlignment="1" applyProtection="1">
      <alignment vertical="center"/>
      <protection locked="0"/>
    </xf>
    <xf numFmtId="166"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hidden="1"/>
    </xf>
    <xf numFmtId="0" fontId="5" fillId="0" borderId="1" xfId="0" applyFont="1" applyBorder="1" applyAlignment="1">
      <alignment horizontal="center" vertical="center"/>
    </xf>
    <xf numFmtId="0" fontId="5" fillId="2" borderId="0" xfId="0" applyFont="1" applyFill="1" applyBorder="1" applyAlignment="1"/>
    <xf numFmtId="0" fontId="5" fillId="2" borderId="0" xfId="0" applyFont="1" applyFill="1" applyBorder="1" applyAlignment="1" applyProtection="1"/>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protection locked="0"/>
    </xf>
    <xf numFmtId="0" fontId="5" fillId="5" borderId="0" xfId="0" applyFont="1" applyFill="1" applyBorder="1" applyAlignment="1" applyProtection="1">
      <alignment horizontal="center" vertical="center"/>
      <protection locked="0"/>
    </xf>
    <xf numFmtId="0" fontId="9" fillId="2" borderId="0" xfId="0" applyFont="1" applyFill="1" applyBorder="1" applyAlignment="1"/>
    <xf numFmtId="0" fontId="5" fillId="2" borderId="0" xfId="0" applyFont="1" applyFill="1" applyBorder="1" applyAlignment="1">
      <alignment vertical="center" wrapText="1"/>
    </xf>
    <xf numFmtId="0" fontId="5" fillId="11" borderId="1" xfId="0" applyFont="1" applyFill="1" applyBorder="1" applyAlignment="1">
      <alignment horizontal="left" vertical="center" wrapText="1"/>
    </xf>
    <xf numFmtId="0" fontId="9" fillId="8" borderId="2" xfId="0" applyFont="1" applyFill="1" applyBorder="1" applyAlignment="1">
      <alignment horizontal="center"/>
    </xf>
    <xf numFmtId="0" fontId="3" fillId="9" borderId="0" xfId="0" applyFont="1" applyFill="1" applyBorder="1" applyAlignment="1"/>
    <xf numFmtId="0" fontId="15" fillId="2" borderId="0" xfId="0" applyFont="1" applyFill="1" applyBorder="1" applyAlignment="1">
      <alignment horizontal="center"/>
    </xf>
    <xf numFmtId="0" fontId="32" fillId="11" borderId="2" xfId="0" applyFont="1" applyFill="1" applyBorder="1" applyAlignment="1">
      <alignment horizontal="center" vertical="center"/>
    </xf>
    <xf numFmtId="0" fontId="7" fillId="10" borderId="0" xfId="0" applyFont="1" applyFill="1" applyAlignment="1">
      <alignment horizontal="left"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5" fillId="6" borderId="2"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3" xfId="0" applyFont="1" applyFill="1" applyBorder="1" applyAlignment="1">
      <alignment horizontal="center" vertical="center"/>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15" borderId="0"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5" fillId="10" borderId="0" xfId="0" applyFont="1" applyFill="1" applyAlignment="1">
      <alignment horizontal="right" vertical="center" wrapText="1"/>
    </xf>
    <xf numFmtId="0" fontId="5" fillId="10" borderId="12" xfId="0" applyFont="1" applyFill="1" applyBorder="1" applyAlignment="1">
      <alignment horizontal="right" vertical="center" wrapText="1"/>
    </xf>
    <xf numFmtId="0" fontId="16" fillId="8" borderId="5"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8" fillId="0" borderId="1" xfId="0" applyFont="1" applyBorder="1" applyAlignment="1">
      <alignment horizontal="center" vertical="center"/>
    </xf>
    <xf numFmtId="0" fontId="5" fillId="2" borderId="0" xfId="0" applyFont="1" applyFill="1" applyBorder="1" applyAlignment="1">
      <alignment horizontal="center"/>
    </xf>
    <xf numFmtId="0" fontId="25" fillId="6" borderId="1" xfId="0" applyFont="1" applyFill="1" applyBorder="1" applyAlignment="1">
      <alignment horizontal="center" vertic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5" fillId="2" borderId="17" xfId="0" applyFont="1" applyFill="1" applyBorder="1" applyAlignment="1">
      <alignment horizontal="center"/>
    </xf>
    <xf numFmtId="0" fontId="15" fillId="2" borderId="0" xfId="0" applyFont="1" applyFill="1" applyBorder="1" applyAlignment="1">
      <alignment horizontal="center"/>
    </xf>
    <xf numFmtId="0" fontId="27" fillId="16" borderId="9" xfId="0" applyFont="1" applyFill="1" applyBorder="1" applyAlignment="1">
      <alignment horizontal="center" vertical="center"/>
    </xf>
    <xf numFmtId="0" fontId="14" fillId="3" borderId="1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1" xfId="0" applyFont="1" applyFill="1" applyBorder="1" applyAlignment="1">
      <alignment horizontal="center" vertical="center"/>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4" fillId="2" borderId="1" xfId="0" applyNumberFormat="1" applyFont="1" applyFill="1" applyBorder="1" applyAlignment="1" applyProtection="1">
      <alignment horizontal="left"/>
      <protection locked="0"/>
    </xf>
    <xf numFmtId="0" fontId="4" fillId="2" borderId="2"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xf>
    <xf numFmtId="0" fontId="3" fillId="0" borderId="17" xfId="0" applyFont="1" applyBorder="1" applyAlignment="1">
      <alignment horizontal="center"/>
    </xf>
    <xf numFmtId="0" fontId="3" fillId="0" borderId="0" xfId="0" applyFont="1" applyBorder="1" applyAlignment="1">
      <alignment horizontal="center"/>
    </xf>
    <xf numFmtId="0" fontId="9" fillId="2" borderId="17" xfId="0" applyFont="1" applyFill="1" applyBorder="1" applyAlignment="1">
      <alignment horizontal="center"/>
    </xf>
    <xf numFmtId="0" fontId="9" fillId="2" borderId="0" xfId="0" applyFont="1" applyFill="1" applyBorder="1" applyAlignment="1">
      <alignment horizontal="center"/>
    </xf>
    <xf numFmtId="0" fontId="15" fillId="15" borderId="14" xfId="0" applyFont="1" applyFill="1" applyBorder="1" applyAlignment="1">
      <alignment horizontal="center"/>
    </xf>
    <xf numFmtId="0" fontId="15" fillId="15" borderId="15" xfId="0" applyFont="1" applyFill="1" applyBorder="1" applyAlignment="1">
      <alignment horizontal="center"/>
    </xf>
    <xf numFmtId="0" fontId="15" fillId="15" borderId="16" xfId="0" applyFont="1" applyFill="1" applyBorder="1" applyAlignment="1">
      <alignment horizontal="center"/>
    </xf>
    <xf numFmtId="0" fontId="15" fillId="15" borderId="17" xfId="0" applyFont="1" applyFill="1" applyBorder="1" applyAlignment="1">
      <alignment horizontal="center"/>
    </xf>
    <xf numFmtId="0" fontId="15" fillId="15" borderId="0" xfId="0" applyFont="1" applyFill="1" applyBorder="1" applyAlignment="1">
      <alignment horizontal="center"/>
    </xf>
    <xf numFmtId="0" fontId="15" fillId="15" borderId="18" xfId="0" applyFont="1" applyFill="1" applyBorder="1" applyAlignment="1">
      <alignment horizontal="center"/>
    </xf>
    <xf numFmtId="0" fontId="24" fillId="15" borderId="17" xfId="0" applyFont="1" applyFill="1" applyBorder="1" applyAlignment="1">
      <alignment horizontal="center"/>
    </xf>
    <xf numFmtId="0" fontId="24" fillId="15" borderId="0" xfId="0" applyFont="1" applyFill="1" applyBorder="1" applyAlignment="1">
      <alignment horizontal="center"/>
    </xf>
    <xf numFmtId="0" fontId="24" fillId="15" borderId="18" xfId="0" applyFont="1" applyFill="1" applyBorder="1" applyAlignment="1">
      <alignment horizontal="center"/>
    </xf>
    <xf numFmtId="0" fontId="4" fillId="2" borderId="1" xfId="0" applyFont="1" applyFill="1" applyBorder="1" applyAlignment="1">
      <alignment horizontal="left"/>
    </xf>
    <xf numFmtId="0" fontId="9" fillId="9" borderId="17" xfId="0" applyFont="1" applyFill="1" applyBorder="1" applyAlignment="1">
      <alignment horizontal="left" vertical="center"/>
    </xf>
    <xf numFmtId="0" fontId="9" fillId="9" borderId="0" xfId="0" applyFont="1" applyFill="1" applyBorder="1" applyAlignment="1">
      <alignment horizontal="left" vertical="center"/>
    </xf>
    <xf numFmtId="0" fontId="9" fillId="8" borderId="21" xfId="0" applyFont="1" applyFill="1" applyBorder="1" applyAlignment="1">
      <alignment horizontal="center"/>
    </xf>
    <xf numFmtId="0" fontId="9" fillId="8" borderId="1" xfId="0" applyFont="1" applyFill="1" applyBorder="1" applyAlignment="1">
      <alignment horizontal="center"/>
    </xf>
    <xf numFmtId="0" fontId="1" fillId="10" borderId="1" xfId="0" applyFont="1" applyFill="1" applyBorder="1" applyAlignment="1">
      <alignment horizontal="center" vertical="center"/>
    </xf>
    <xf numFmtId="0" fontId="21" fillId="8" borderId="2"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1" xfId="0" applyFont="1" applyFill="1" applyBorder="1" applyAlignment="1">
      <alignment horizontal="center"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1" fillId="10" borderId="2"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21" fillId="15" borderId="0" xfId="0" applyFont="1" applyFill="1" applyAlignment="1">
      <alignment horizontal="center" vertical="center"/>
    </xf>
    <xf numFmtId="0" fontId="25" fillId="10" borderId="0" xfId="0" applyFont="1" applyFill="1" applyAlignment="1">
      <alignment horizontal="left" wrapText="1"/>
    </xf>
    <xf numFmtId="0" fontId="25" fillId="10" borderId="9" xfId="0" applyFont="1" applyFill="1" applyBorder="1" applyAlignment="1">
      <alignment horizontal="left" wrapText="1"/>
    </xf>
    <xf numFmtId="0" fontId="31" fillId="15" borderId="0" xfId="0" applyFont="1" applyFill="1" applyAlignment="1">
      <alignment horizontal="center" vertical="center"/>
    </xf>
    <xf numFmtId="0" fontId="31" fillId="10"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FEFBCE"/>
      <color rgb="FFD1972F"/>
      <color rgb="FFB85808"/>
      <color rgb="FF920000"/>
      <color rgb="FFCED307"/>
      <color rgb="FFCCFF33"/>
      <color rgb="FF00CC99"/>
      <color rgb="FFCC3399"/>
      <color rgb="FF000099"/>
      <color rgb="FFA375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MY"/>
              <a:t>GRAF AKTIVITI 3 - </a:t>
            </a:r>
            <a:r>
              <a:rPr lang="en-US"/>
              <a:t>POSTER</a:t>
            </a:r>
          </a:p>
        </c:rich>
      </c:tx>
      <c:layout/>
      <c:overlay val="0"/>
    </c:title>
    <c:autoTitleDeleted val="0"/>
    <c:plotArea>
      <c:layout/>
      <c:barChart>
        <c:barDir val="col"/>
        <c:grouping val="clustered"/>
        <c:varyColors val="0"/>
        <c:ser>
          <c:idx val="0"/>
          <c:order val="0"/>
          <c:tx>
            <c:strRef>
              <c:f>'GRAF PELAPORAN PSV'!$B$29</c:f>
              <c:strCache>
                <c:ptCount val="1"/>
                <c:pt idx="0">
                  <c:v>BIL</c:v>
                </c:pt>
              </c:strCache>
            </c:strRef>
          </c:tx>
          <c:invertIfNegative val="0"/>
          <c:cat>
            <c:strRef>
              <c:f>'GRAF PELAPORAN PSV'!$C$28:$H$28</c:f>
              <c:strCache>
                <c:ptCount val="6"/>
                <c:pt idx="0">
                  <c:v>TP 1</c:v>
                </c:pt>
                <c:pt idx="1">
                  <c:v>TP 2</c:v>
                </c:pt>
                <c:pt idx="2">
                  <c:v> TP 3</c:v>
                </c:pt>
                <c:pt idx="3">
                  <c:v>TP 4</c:v>
                </c:pt>
                <c:pt idx="4">
                  <c:v>TP  5</c:v>
                </c:pt>
                <c:pt idx="5">
                  <c:v>TP 6</c:v>
                </c:pt>
              </c:strCache>
            </c:strRef>
          </c:cat>
          <c:val>
            <c:numRef>
              <c:f>'GRAF PELAPORAN PSV'!$C$29:$H$29</c:f>
              <c:numCache>
                <c:formatCode>General</c:formatCode>
                <c:ptCount val="6"/>
                <c:pt idx="0">
                  <c:v>0</c:v>
                </c:pt>
                <c:pt idx="1">
                  <c:v>0</c:v>
                </c:pt>
                <c:pt idx="2">
                  <c:v>10</c:v>
                </c:pt>
                <c:pt idx="3">
                  <c:v>2</c:v>
                </c:pt>
                <c:pt idx="4">
                  <c:v>0</c:v>
                </c:pt>
                <c:pt idx="5">
                  <c:v>48</c:v>
                </c:pt>
              </c:numCache>
            </c:numRef>
          </c:val>
        </c:ser>
        <c:dLbls>
          <c:showLegendKey val="0"/>
          <c:showVal val="0"/>
          <c:showCatName val="0"/>
          <c:showSerName val="0"/>
          <c:showPercent val="0"/>
          <c:showBubbleSize val="0"/>
        </c:dLbls>
        <c:gapWidth val="150"/>
        <c:axId val="75675904"/>
        <c:axId val="75677696"/>
      </c:barChart>
      <c:catAx>
        <c:axId val="75675904"/>
        <c:scaling>
          <c:orientation val="minMax"/>
        </c:scaling>
        <c:delete val="0"/>
        <c:axPos val="b"/>
        <c:majorTickMark val="out"/>
        <c:minorTickMark val="none"/>
        <c:tickLblPos val="nextTo"/>
        <c:crossAx val="75677696"/>
        <c:crosses val="autoZero"/>
        <c:auto val="1"/>
        <c:lblAlgn val="ctr"/>
        <c:lblOffset val="100"/>
        <c:noMultiLvlLbl val="0"/>
      </c:catAx>
      <c:valAx>
        <c:axId val="75677696"/>
        <c:scaling>
          <c:orientation val="minMax"/>
        </c:scaling>
        <c:delete val="0"/>
        <c:axPos val="l"/>
        <c:majorGridlines/>
        <c:numFmt formatCode="General" sourceLinked="1"/>
        <c:majorTickMark val="out"/>
        <c:minorTickMark val="none"/>
        <c:tickLblPos val="nextTo"/>
        <c:crossAx val="756759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MY"/>
              <a:t>GRAF AKTIVITI 11 - </a:t>
            </a:r>
            <a:r>
              <a:rPr lang="en-US"/>
              <a:t>ALAT PERTAHANAN DIRI</a:t>
            </a:r>
          </a:p>
          <a:p>
            <a:pPr>
              <a:defRPr/>
            </a:pPr>
            <a:r>
              <a:rPr lang="en-US"/>
              <a:t>/ ALAT PERMAINAN</a:t>
            </a:r>
          </a:p>
        </c:rich>
      </c:tx>
      <c:overlay val="0"/>
    </c:title>
    <c:autoTitleDeleted val="0"/>
    <c:plotArea>
      <c:layout/>
      <c:barChart>
        <c:barDir val="col"/>
        <c:grouping val="clustered"/>
        <c:varyColors val="0"/>
        <c:ser>
          <c:idx val="0"/>
          <c:order val="0"/>
          <c:tx>
            <c:strRef>
              <c:f>'GRAF PELAPORAN PSV'!$B$105</c:f>
              <c:strCache>
                <c:ptCount val="1"/>
                <c:pt idx="0">
                  <c:v>BIL</c:v>
                </c:pt>
              </c:strCache>
            </c:strRef>
          </c:tx>
          <c:invertIfNegative val="0"/>
          <c:cat>
            <c:strRef>
              <c:f>'GRAF PELAPORAN PSV'!$C$104:$H$104</c:f>
              <c:strCache>
                <c:ptCount val="6"/>
                <c:pt idx="0">
                  <c:v>TP 1</c:v>
                </c:pt>
                <c:pt idx="1">
                  <c:v>TP 2</c:v>
                </c:pt>
                <c:pt idx="2">
                  <c:v> TP 3</c:v>
                </c:pt>
                <c:pt idx="3">
                  <c:v>TP 4</c:v>
                </c:pt>
                <c:pt idx="4">
                  <c:v>TP  5</c:v>
                </c:pt>
                <c:pt idx="5">
                  <c:v>TP 6</c:v>
                </c:pt>
              </c:strCache>
            </c:strRef>
          </c:cat>
          <c:val>
            <c:numRef>
              <c:f>'GRAF PELAPORAN PSV'!$C$105:$H$105</c:f>
              <c:numCache>
                <c:formatCode>General</c:formatCode>
                <c:ptCount val="6"/>
                <c:pt idx="0">
                  <c:v>1</c:v>
                </c:pt>
                <c:pt idx="1">
                  <c:v>8</c:v>
                </c:pt>
                <c:pt idx="2">
                  <c:v>0</c:v>
                </c:pt>
                <c:pt idx="3">
                  <c:v>0</c:v>
                </c:pt>
                <c:pt idx="4">
                  <c:v>1</c:v>
                </c:pt>
                <c:pt idx="5">
                  <c:v>50</c:v>
                </c:pt>
              </c:numCache>
            </c:numRef>
          </c:val>
        </c:ser>
        <c:dLbls>
          <c:showLegendKey val="0"/>
          <c:showVal val="0"/>
          <c:showCatName val="0"/>
          <c:showSerName val="0"/>
          <c:showPercent val="0"/>
          <c:showBubbleSize val="0"/>
        </c:dLbls>
        <c:gapWidth val="150"/>
        <c:axId val="82694528"/>
        <c:axId val="82696064"/>
      </c:barChart>
      <c:catAx>
        <c:axId val="82694528"/>
        <c:scaling>
          <c:orientation val="minMax"/>
        </c:scaling>
        <c:delete val="0"/>
        <c:axPos val="b"/>
        <c:majorTickMark val="out"/>
        <c:minorTickMark val="none"/>
        <c:tickLblPos val="nextTo"/>
        <c:crossAx val="82696064"/>
        <c:crosses val="autoZero"/>
        <c:auto val="1"/>
        <c:lblAlgn val="ctr"/>
        <c:lblOffset val="100"/>
        <c:noMultiLvlLbl val="0"/>
      </c:catAx>
      <c:valAx>
        <c:axId val="82696064"/>
        <c:scaling>
          <c:orientation val="minMax"/>
        </c:scaling>
        <c:delete val="0"/>
        <c:axPos val="l"/>
        <c:majorGridlines/>
        <c:numFmt formatCode="General" sourceLinked="1"/>
        <c:majorTickMark val="out"/>
        <c:minorTickMark val="none"/>
        <c:tickLblPos val="nextTo"/>
        <c:crossAx val="826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latin typeface="Arial Narrow" pitchFamily="34" charset="0"/>
              </a:defRPr>
            </a:pPr>
            <a:r>
              <a:rPr lang="en-MY" sz="1800" b="1" i="0" u="none" strike="noStrike" baseline="0">
                <a:effectLst/>
              </a:rPr>
              <a:t>GRAF AKTIVITI 12 - </a:t>
            </a:r>
            <a:r>
              <a:rPr lang="en-US">
                <a:latin typeface="Arial Narrow" pitchFamily="34" charset="0"/>
              </a:rPr>
              <a:t>ARCA TIMBUL</a:t>
            </a:r>
          </a:p>
        </c:rich>
      </c:tx>
      <c:overlay val="0"/>
    </c:title>
    <c:autoTitleDeleted val="0"/>
    <c:plotArea>
      <c:layout/>
      <c:barChart>
        <c:barDir val="col"/>
        <c:grouping val="clustered"/>
        <c:varyColors val="0"/>
        <c:ser>
          <c:idx val="0"/>
          <c:order val="0"/>
          <c:tx>
            <c:strRef>
              <c:f>'GRAF PELAPORAN PSV'!$J$105</c:f>
              <c:strCache>
                <c:ptCount val="1"/>
                <c:pt idx="0">
                  <c:v>BIL</c:v>
                </c:pt>
              </c:strCache>
            </c:strRef>
          </c:tx>
          <c:invertIfNegative val="0"/>
          <c:cat>
            <c:strRef>
              <c:f>'GRAF PELAPORAN PSV'!$K$104:$P$104</c:f>
              <c:strCache>
                <c:ptCount val="6"/>
                <c:pt idx="0">
                  <c:v>TP 1</c:v>
                </c:pt>
                <c:pt idx="1">
                  <c:v>TP 2</c:v>
                </c:pt>
                <c:pt idx="2">
                  <c:v> TP 3</c:v>
                </c:pt>
                <c:pt idx="3">
                  <c:v>TP 4</c:v>
                </c:pt>
                <c:pt idx="4">
                  <c:v>TP  5</c:v>
                </c:pt>
                <c:pt idx="5">
                  <c:v>TP 6</c:v>
                </c:pt>
              </c:strCache>
            </c:strRef>
          </c:cat>
          <c:val>
            <c:numRef>
              <c:f>'GRAF PELAPORAN PSV'!$K$105:$P$105</c:f>
              <c:numCache>
                <c:formatCode>General</c:formatCode>
                <c:ptCount val="6"/>
                <c:pt idx="0">
                  <c:v>0</c:v>
                </c:pt>
                <c:pt idx="1">
                  <c:v>0</c:v>
                </c:pt>
                <c:pt idx="2">
                  <c:v>8</c:v>
                </c:pt>
                <c:pt idx="3">
                  <c:v>0</c:v>
                </c:pt>
                <c:pt idx="4">
                  <c:v>2</c:v>
                </c:pt>
                <c:pt idx="5">
                  <c:v>50</c:v>
                </c:pt>
              </c:numCache>
            </c:numRef>
          </c:val>
        </c:ser>
        <c:dLbls>
          <c:showLegendKey val="0"/>
          <c:showVal val="0"/>
          <c:showCatName val="0"/>
          <c:showSerName val="0"/>
          <c:showPercent val="0"/>
          <c:showBubbleSize val="0"/>
        </c:dLbls>
        <c:gapWidth val="150"/>
        <c:axId val="82724736"/>
        <c:axId val="82726272"/>
      </c:barChart>
      <c:catAx>
        <c:axId val="82724736"/>
        <c:scaling>
          <c:orientation val="minMax"/>
        </c:scaling>
        <c:delete val="0"/>
        <c:axPos val="b"/>
        <c:majorTickMark val="out"/>
        <c:minorTickMark val="none"/>
        <c:tickLblPos val="nextTo"/>
        <c:crossAx val="82726272"/>
        <c:crosses val="autoZero"/>
        <c:auto val="1"/>
        <c:lblAlgn val="ctr"/>
        <c:lblOffset val="100"/>
        <c:noMultiLvlLbl val="0"/>
      </c:catAx>
      <c:valAx>
        <c:axId val="82726272"/>
        <c:scaling>
          <c:orientation val="minMax"/>
        </c:scaling>
        <c:delete val="0"/>
        <c:axPos val="l"/>
        <c:majorGridlines/>
        <c:numFmt formatCode="General" sourceLinked="1"/>
        <c:majorTickMark val="out"/>
        <c:minorTickMark val="none"/>
        <c:tickLblPos val="nextTo"/>
        <c:crossAx val="82724736"/>
        <c:crosses val="autoZero"/>
        <c:crossBetween val="between"/>
      </c:valAx>
    </c:plotArea>
    <c:legend>
      <c:legendPos val="r"/>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a:t>GRAF PENGURUSAN PAMERAN</a:t>
            </a:r>
          </a:p>
        </c:rich>
      </c:tx>
      <c:overlay val="0"/>
    </c:title>
    <c:autoTitleDeleted val="0"/>
    <c:plotArea>
      <c:layout/>
      <c:barChart>
        <c:barDir val="col"/>
        <c:grouping val="clustered"/>
        <c:varyColors val="0"/>
        <c:ser>
          <c:idx val="0"/>
          <c:order val="0"/>
          <c:tx>
            <c:strRef>
              <c:f>'GRAF PELAPORAN PSV'!$B$124</c:f>
              <c:strCache>
                <c:ptCount val="1"/>
                <c:pt idx="0">
                  <c:v>BIL</c:v>
                </c:pt>
              </c:strCache>
            </c:strRef>
          </c:tx>
          <c:invertIfNegative val="0"/>
          <c:cat>
            <c:strRef>
              <c:f>'GRAF PELAPORAN PSV'!$C$123:$H$123</c:f>
              <c:strCache>
                <c:ptCount val="6"/>
                <c:pt idx="0">
                  <c:v>TP 1</c:v>
                </c:pt>
                <c:pt idx="1">
                  <c:v>TP 2</c:v>
                </c:pt>
                <c:pt idx="2">
                  <c:v> TP 3</c:v>
                </c:pt>
                <c:pt idx="3">
                  <c:v>TP 4</c:v>
                </c:pt>
                <c:pt idx="4">
                  <c:v>TP  5</c:v>
                </c:pt>
                <c:pt idx="5">
                  <c:v>TP 6</c:v>
                </c:pt>
              </c:strCache>
            </c:strRef>
          </c:cat>
          <c:val>
            <c:numRef>
              <c:f>'GRAF PELAPORAN PSV'!$C$124:$H$124</c:f>
              <c:numCache>
                <c:formatCode>General</c:formatCode>
                <c:ptCount val="6"/>
                <c:pt idx="0">
                  <c:v>0</c:v>
                </c:pt>
                <c:pt idx="1">
                  <c:v>0</c:v>
                </c:pt>
                <c:pt idx="2">
                  <c:v>9</c:v>
                </c:pt>
                <c:pt idx="3">
                  <c:v>0</c:v>
                </c:pt>
                <c:pt idx="4">
                  <c:v>1</c:v>
                </c:pt>
                <c:pt idx="5">
                  <c:v>50</c:v>
                </c:pt>
              </c:numCache>
            </c:numRef>
          </c:val>
        </c:ser>
        <c:dLbls>
          <c:showLegendKey val="0"/>
          <c:showVal val="0"/>
          <c:showCatName val="0"/>
          <c:showSerName val="0"/>
          <c:showPercent val="0"/>
          <c:showBubbleSize val="0"/>
        </c:dLbls>
        <c:gapWidth val="150"/>
        <c:axId val="82738560"/>
        <c:axId val="82752640"/>
      </c:barChart>
      <c:catAx>
        <c:axId val="82738560"/>
        <c:scaling>
          <c:orientation val="minMax"/>
        </c:scaling>
        <c:delete val="0"/>
        <c:axPos val="b"/>
        <c:majorTickMark val="out"/>
        <c:minorTickMark val="none"/>
        <c:tickLblPos val="nextTo"/>
        <c:crossAx val="82752640"/>
        <c:crosses val="autoZero"/>
        <c:auto val="1"/>
        <c:lblAlgn val="ctr"/>
        <c:lblOffset val="100"/>
        <c:noMultiLvlLbl val="0"/>
      </c:catAx>
      <c:valAx>
        <c:axId val="82752640"/>
        <c:scaling>
          <c:orientation val="minMax"/>
        </c:scaling>
        <c:delete val="0"/>
        <c:axPos val="l"/>
        <c:majorGridlines/>
        <c:numFmt formatCode="General" sourceLinked="1"/>
        <c:majorTickMark val="out"/>
        <c:minorTickMark val="none"/>
        <c:tickLblPos val="nextTo"/>
        <c:crossAx val="82738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MY" sz="1800" b="1" i="0" u="none" strike="noStrike" baseline="0">
                <a:effectLst/>
              </a:rPr>
              <a:t>GRAF AKTIVITI 1 - </a:t>
            </a:r>
            <a:r>
              <a:rPr lang="en-US"/>
              <a:t>LUKISAN</a:t>
            </a:r>
          </a:p>
        </c:rich>
      </c:tx>
      <c:layout/>
      <c:overlay val="0"/>
    </c:title>
    <c:autoTitleDeleted val="0"/>
    <c:plotArea>
      <c:layout/>
      <c:barChart>
        <c:barDir val="col"/>
        <c:grouping val="clustered"/>
        <c:varyColors val="0"/>
        <c:ser>
          <c:idx val="0"/>
          <c:order val="0"/>
          <c:tx>
            <c:strRef>
              <c:f>'GRAF PELAPORAN PSV'!$B$10</c:f>
              <c:strCache>
                <c:ptCount val="1"/>
                <c:pt idx="0">
                  <c:v>BIL</c:v>
                </c:pt>
              </c:strCache>
            </c:strRef>
          </c:tx>
          <c:invertIfNegative val="0"/>
          <c:cat>
            <c:strRef>
              <c:f>'GRAF PELAPORAN PSV'!$C$9:$H$9</c:f>
              <c:strCache>
                <c:ptCount val="6"/>
                <c:pt idx="0">
                  <c:v>TP 1</c:v>
                </c:pt>
                <c:pt idx="1">
                  <c:v>TP 2</c:v>
                </c:pt>
                <c:pt idx="2">
                  <c:v> TP 3</c:v>
                </c:pt>
                <c:pt idx="3">
                  <c:v>TP 4</c:v>
                </c:pt>
                <c:pt idx="4">
                  <c:v>TP  5</c:v>
                </c:pt>
                <c:pt idx="5">
                  <c:v>TP 6</c:v>
                </c:pt>
              </c:strCache>
            </c:strRef>
          </c:cat>
          <c:val>
            <c:numRef>
              <c:f>'GRAF PELAPORAN PSV'!$C$10:$H$10</c:f>
              <c:numCache>
                <c:formatCode>General</c:formatCode>
                <c:ptCount val="6"/>
                <c:pt idx="0">
                  <c:v>2</c:v>
                </c:pt>
                <c:pt idx="1">
                  <c:v>0</c:v>
                </c:pt>
                <c:pt idx="2">
                  <c:v>11</c:v>
                </c:pt>
                <c:pt idx="3">
                  <c:v>0</c:v>
                </c:pt>
                <c:pt idx="4">
                  <c:v>3</c:v>
                </c:pt>
                <c:pt idx="5">
                  <c:v>44</c:v>
                </c:pt>
              </c:numCache>
            </c:numRef>
          </c:val>
        </c:ser>
        <c:dLbls>
          <c:showLegendKey val="0"/>
          <c:showVal val="0"/>
          <c:showCatName val="0"/>
          <c:showSerName val="0"/>
          <c:showPercent val="0"/>
          <c:showBubbleSize val="0"/>
        </c:dLbls>
        <c:gapWidth val="150"/>
        <c:axId val="84948096"/>
        <c:axId val="84949632"/>
      </c:barChart>
      <c:catAx>
        <c:axId val="84948096"/>
        <c:scaling>
          <c:orientation val="minMax"/>
        </c:scaling>
        <c:delete val="0"/>
        <c:axPos val="b"/>
        <c:majorTickMark val="out"/>
        <c:minorTickMark val="none"/>
        <c:tickLblPos val="nextTo"/>
        <c:crossAx val="84949632"/>
        <c:crosses val="autoZero"/>
        <c:auto val="1"/>
        <c:lblAlgn val="ctr"/>
        <c:lblOffset val="100"/>
        <c:noMultiLvlLbl val="0"/>
      </c:catAx>
      <c:valAx>
        <c:axId val="84949632"/>
        <c:scaling>
          <c:orientation val="minMax"/>
          <c:max val="60"/>
        </c:scaling>
        <c:delete val="0"/>
        <c:axPos val="l"/>
        <c:majorGridlines/>
        <c:numFmt formatCode="General" sourceLinked="1"/>
        <c:majorTickMark val="out"/>
        <c:minorTickMark val="none"/>
        <c:tickLblPos val="nextTo"/>
        <c:crossAx val="84948096"/>
        <c:crosses val="autoZero"/>
        <c:crossBetween val="between"/>
      </c:valAx>
    </c:plotArea>
    <c:legend>
      <c:legendPos val="r"/>
      <c:layout/>
      <c:overlay val="0"/>
    </c:legend>
    <c:plotVisOnly val="1"/>
    <c:dispBlanksAs val="gap"/>
    <c:showDLblsOverMax val="0"/>
  </c:chart>
  <c:spPr>
    <a:ln w="25400">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MY"/>
              <a:t>GRAF AKTIVITI 2 - </a:t>
            </a:r>
            <a:r>
              <a:rPr lang="en-US"/>
              <a:t>CATAN</a:t>
            </a:r>
          </a:p>
        </c:rich>
      </c:tx>
      <c:layout/>
      <c:overlay val="0"/>
    </c:title>
    <c:autoTitleDeleted val="0"/>
    <c:plotArea>
      <c:layout/>
      <c:barChart>
        <c:barDir val="col"/>
        <c:grouping val="clustered"/>
        <c:varyColors val="0"/>
        <c:ser>
          <c:idx val="0"/>
          <c:order val="0"/>
          <c:tx>
            <c:strRef>
              <c:f>'GRAF PELAPORAN PSV'!$J$10</c:f>
              <c:strCache>
                <c:ptCount val="1"/>
                <c:pt idx="0">
                  <c:v>BIL</c:v>
                </c:pt>
              </c:strCache>
            </c:strRef>
          </c:tx>
          <c:invertIfNegative val="0"/>
          <c:cat>
            <c:strRef>
              <c:f>'GRAF PELAPORAN PSV'!$K$9:$P$9</c:f>
              <c:strCache>
                <c:ptCount val="6"/>
                <c:pt idx="0">
                  <c:v>TP 1</c:v>
                </c:pt>
                <c:pt idx="1">
                  <c:v>TP 2</c:v>
                </c:pt>
                <c:pt idx="2">
                  <c:v> TP 3</c:v>
                </c:pt>
                <c:pt idx="3">
                  <c:v>TP 4</c:v>
                </c:pt>
                <c:pt idx="4">
                  <c:v>TP  5</c:v>
                </c:pt>
                <c:pt idx="5">
                  <c:v>TP 6</c:v>
                </c:pt>
              </c:strCache>
            </c:strRef>
          </c:cat>
          <c:val>
            <c:numRef>
              <c:f>'GRAF PELAPORAN PSV'!$K$10:$P$10</c:f>
              <c:numCache>
                <c:formatCode>General</c:formatCode>
                <c:ptCount val="6"/>
                <c:pt idx="0">
                  <c:v>0</c:v>
                </c:pt>
                <c:pt idx="1">
                  <c:v>2</c:v>
                </c:pt>
                <c:pt idx="2">
                  <c:v>2</c:v>
                </c:pt>
                <c:pt idx="3">
                  <c:v>0</c:v>
                </c:pt>
                <c:pt idx="4">
                  <c:v>3</c:v>
                </c:pt>
                <c:pt idx="5">
                  <c:v>53</c:v>
                </c:pt>
              </c:numCache>
            </c:numRef>
          </c:val>
        </c:ser>
        <c:dLbls>
          <c:showLegendKey val="0"/>
          <c:showVal val="0"/>
          <c:showCatName val="0"/>
          <c:showSerName val="0"/>
          <c:showPercent val="0"/>
          <c:showBubbleSize val="0"/>
        </c:dLbls>
        <c:gapWidth val="150"/>
        <c:axId val="74608640"/>
        <c:axId val="74610176"/>
      </c:barChart>
      <c:catAx>
        <c:axId val="74608640"/>
        <c:scaling>
          <c:orientation val="minMax"/>
        </c:scaling>
        <c:delete val="0"/>
        <c:axPos val="b"/>
        <c:majorTickMark val="out"/>
        <c:minorTickMark val="none"/>
        <c:tickLblPos val="nextTo"/>
        <c:crossAx val="74610176"/>
        <c:crosses val="autoZero"/>
        <c:auto val="1"/>
        <c:lblAlgn val="ctr"/>
        <c:lblOffset val="100"/>
        <c:noMultiLvlLbl val="0"/>
      </c:catAx>
      <c:valAx>
        <c:axId val="74610176"/>
        <c:scaling>
          <c:orientation val="minMax"/>
        </c:scaling>
        <c:delete val="0"/>
        <c:axPos val="l"/>
        <c:majorGridlines/>
        <c:numFmt formatCode="General" sourceLinked="1"/>
        <c:majorTickMark val="out"/>
        <c:minorTickMark val="none"/>
        <c:tickLblPos val="nextTo"/>
        <c:crossAx val="74608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MY"/>
              <a:t>GRAF AKTIVITI 4 - </a:t>
            </a:r>
            <a:r>
              <a:rPr lang="en-US"/>
              <a:t>CETAKAN</a:t>
            </a:r>
          </a:p>
        </c:rich>
      </c:tx>
      <c:layout/>
      <c:overlay val="0"/>
    </c:title>
    <c:autoTitleDeleted val="0"/>
    <c:plotArea>
      <c:layout/>
      <c:barChart>
        <c:barDir val="col"/>
        <c:grouping val="clustered"/>
        <c:varyColors val="0"/>
        <c:ser>
          <c:idx val="0"/>
          <c:order val="0"/>
          <c:tx>
            <c:strRef>
              <c:f>'GRAF PELAPORAN PSV'!$J$29</c:f>
              <c:strCache>
                <c:ptCount val="1"/>
                <c:pt idx="0">
                  <c:v>BIL</c:v>
                </c:pt>
              </c:strCache>
            </c:strRef>
          </c:tx>
          <c:invertIfNegative val="0"/>
          <c:cat>
            <c:strRef>
              <c:f>'GRAF PELAPORAN PSV'!$K$28:$P$28</c:f>
              <c:strCache>
                <c:ptCount val="6"/>
                <c:pt idx="0">
                  <c:v>TP 1</c:v>
                </c:pt>
                <c:pt idx="1">
                  <c:v>TP 2</c:v>
                </c:pt>
                <c:pt idx="2">
                  <c:v> TP 3</c:v>
                </c:pt>
                <c:pt idx="3">
                  <c:v>TP 4</c:v>
                </c:pt>
                <c:pt idx="4">
                  <c:v>TP  5</c:v>
                </c:pt>
                <c:pt idx="5">
                  <c:v>TP 6</c:v>
                </c:pt>
              </c:strCache>
            </c:strRef>
          </c:cat>
          <c:val>
            <c:numRef>
              <c:f>'GRAF PELAPORAN PSV'!$K$29:$P$29</c:f>
              <c:numCache>
                <c:formatCode>General</c:formatCode>
                <c:ptCount val="6"/>
                <c:pt idx="0">
                  <c:v>0</c:v>
                </c:pt>
                <c:pt idx="1">
                  <c:v>0</c:v>
                </c:pt>
                <c:pt idx="2">
                  <c:v>0</c:v>
                </c:pt>
                <c:pt idx="3">
                  <c:v>12</c:v>
                </c:pt>
                <c:pt idx="4">
                  <c:v>2</c:v>
                </c:pt>
                <c:pt idx="5">
                  <c:v>46</c:v>
                </c:pt>
              </c:numCache>
            </c:numRef>
          </c:val>
        </c:ser>
        <c:dLbls>
          <c:showLegendKey val="0"/>
          <c:showVal val="0"/>
          <c:showCatName val="0"/>
          <c:showSerName val="0"/>
          <c:showPercent val="0"/>
          <c:showBubbleSize val="0"/>
        </c:dLbls>
        <c:gapWidth val="150"/>
        <c:axId val="74950144"/>
        <c:axId val="74951680"/>
      </c:barChart>
      <c:catAx>
        <c:axId val="74950144"/>
        <c:scaling>
          <c:orientation val="minMax"/>
        </c:scaling>
        <c:delete val="0"/>
        <c:axPos val="b"/>
        <c:majorTickMark val="out"/>
        <c:minorTickMark val="none"/>
        <c:tickLblPos val="nextTo"/>
        <c:crossAx val="74951680"/>
        <c:crosses val="autoZero"/>
        <c:auto val="1"/>
        <c:lblAlgn val="ctr"/>
        <c:lblOffset val="100"/>
        <c:noMultiLvlLbl val="0"/>
      </c:catAx>
      <c:valAx>
        <c:axId val="74951680"/>
        <c:scaling>
          <c:orientation val="minMax"/>
          <c:max val="60"/>
        </c:scaling>
        <c:delete val="0"/>
        <c:axPos val="l"/>
        <c:majorGridlines/>
        <c:numFmt formatCode="General" sourceLinked="1"/>
        <c:majorTickMark val="out"/>
        <c:minorTickMark val="none"/>
        <c:tickLblPos val="nextTo"/>
        <c:crossAx val="749501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MY"/>
              <a:t>GRAF AKTIVITI 5 - </a:t>
            </a:r>
            <a:r>
              <a:rPr lang="en-US"/>
              <a:t>PUALAMAN</a:t>
            </a:r>
          </a:p>
        </c:rich>
      </c:tx>
      <c:overlay val="0"/>
    </c:title>
    <c:autoTitleDeleted val="0"/>
    <c:plotArea>
      <c:layout/>
      <c:barChart>
        <c:barDir val="col"/>
        <c:grouping val="clustered"/>
        <c:varyColors val="0"/>
        <c:ser>
          <c:idx val="0"/>
          <c:order val="0"/>
          <c:tx>
            <c:strRef>
              <c:f>'GRAF PELAPORAN PSV'!$B$48</c:f>
              <c:strCache>
                <c:ptCount val="1"/>
                <c:pt idx="0">
                  <c:v>BIL</c:v>
                </c:pt>
              </c:strCache>
            </c:strRef>
          </c:tx>
          <c:invertIfNegative val="0"/>
          <c:cat>
            <c:strRef>
              <c:f>'GRAF PELAPORAN PSV'!$C$47:$H$47</c:f>
              <c:strCache>
                <c:ptCount val="6"/>
                <c:pt idx="0">
                  <c:v>TP 1</c:v>
                </c:pt>
                <c:pt idx="1">
                  <c:v>TP 2</c:v>
                </c:pt>
                <c:pt idx="2">
                  <c:v> TP 3</c:v>
                </c:pt>
                <c:pt idx="3">
                  <c:v>TP 4</c:v>
                </c:pt>
                <c:pt idx="4">
                  <c:v>TP  5</c:v>
                </c:pt>
                <c:pt idx="5">
                  <c:v>TP 6</c:v>
                </c:pt>
              </c:strCache>
            </c:strRef>
          </c:cat>
          <c:val>
            <c:numRef>
              <c:f>'GRAF PELAPORAN PSV'!$C$48:$H$48</c:f>
              <c:numCache>
                <c:formatCode>General</c:formatCode>
                <c:ptCount val="6"/>
                <c:pt idx="0">
                  <c:v>1</c:v>
                </c:pt>
                <c:pt idx="1">
                  <c:v>0</c:v>
                </c:pt>
                <c:pt idx="2">
                  <c:v>1</c:v>
                </c:pt>
                <c:pt idx="3">
                  <c:v>0</c:v>
                </c:pt>
                <c:pt idx="4">
                  <c:v>11</c:v>
                </c:pt>
                <c:pt idx="5">
                  <c:v>47</c:v>
                </c:pt>
              </c:numCache>
            </c:numRef>
          </c:val>
        </c:ser>
        <c:dLbls>
          <c:showLegendKey val="0"/>
          <c:showVal val="0"/>
          <c:showCatName val="0"/>
          <c:showSerName val="0"/>
          <c:showPercent val="0"/>
          <c:showBubbleSize val="0"/>
        </c:dLbls>
        <c:gapWidth val="150"/>
        <c:axId val="75615232"/>
        <c:axId val="76415744"/>
      </c:barChart>
      <c:catAx>
        <c:axId val="75615232"/>
        <c:scaling>
          <c:orientation val="minMax"/>
        </c:scaling>
        <c:delete val="0"/>
        <c:axPos val="b"/>
        <c:majorTickMark val="out"/>
        <c:minorTickMark val="none"/>
        <c:tickLblPos val="nextTo"/>
        <c:crossAx val="76415744"/>
        <c:crosses val="autoZero"/>
        <c:auto val="1"/>
        <c:lblAlgn val="ctr"/>
        <c:lblOffset val="100"/>
        <c:noMultiLvlLbl val="0"/>
      </c:catAx>
      <c:valAx>
        <c:axId val="76415744"/>
        <c:scaling>
          <c:orientation val="minMax"/>
          <c:max val="60"/>
        </c:scaling>
        <c:delete val="0"/>
        <c:axPos val="l"/>
        <c:majorGridlines/>
        <c:numFmt formatCode="General" sourceLinked="1"/>
        <c:majorTickMark val="out"/>
        <c:minorTickMark val="none"/>
        <c:tickLblPos val="nextTo"/>
        <c:crossAx val="756152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MY"/>
              <a:t>GRAF AKTIVITI 6 - IKATAN DAN CELUPAN</a:t>
            </a:r>
          </a:p>
        </c:rich>
      </c:tx>
      <c:overlay val="0"/>
    </c:title>
    <c:autoTitleDeleted val="0"/>
    <c:plotArea>
      <c:layout/>
      <c:barChart>
        <c:barDir val="col"/>
        <c:grouping val="clustered"/>
        <c:varyColors val="0"/>
        <c:ser>
          <c:idx val="0"/>
          <c:order val="0"/>
          <c:tx>
            <c:strRef>
              <c:f>'GRAF PELAPORAN PSV'!$J$48</c:f>
              <c:strCache>
                <c:ptCount val="1"/>
                <c:pt idx="0">
                  <c:v>BIL</c:v>
                </c:pt>
              </c:strCache>
            </c:strRef>
          </c:tx>
          <c:invertIfNegative val="0"/>
          <c:cat>
            <c:strRef>
              <c:f>'GRAF PELAPORAN PSV'!$K$47:$P$47</c:f>
              <c:strCache>
                <c:ptCount val="6"/>
                <c:pt idx="0">
                  <c:v>TP 1</c:v>
                </c:pt>
                <c:pt idx="1">
                  <c:v>TP 2</c:v>
                </c:pt>
                <c:pt idx="2">
                  <c:v> TP 3</c:v>
                </c:pt>
                <c:pt idx="3">
                  <c:v>TP 4</c:v>
                </c:pt>
                <c:pt idx="4">
                  <c:v>TP  5</c:v>
                </c:pt>
                <c:pt idx="5">
                  <c:v>TP 6</c:v>
                </c:pt>
              </c:strCache>
            </c:strRef>
          </c:cat>
          <c:val>
            <c:numRef>
              <c:f>'GRAF PELAPORAN PSV'!$K$48:$P$48</c:f>
              <c:numCache>
                <c:formatCode>General</c:formatCode>
                <c:ptCount val="6"/>
                <c:pt idx="0">
                  <c:v>0</c:v>
                </c:pt>
                <c:pt idx="1">
                  <c:v>0</c:v>
                </c:pt>
                <c:pt idx="2">
                  <c:v>0</c:v>
                </c:pt>
                <c:pt idx="3">
                  <c:v>0</c:v>
                </c:pt>
                <c:pt idx="4">
                  <c:v>11</c:v>
                </c:pt>
                <c:pt idx="5">
                  <c:v>49</c:v>
                </c:pt>
              </c:numCache>
            </c:numRef>
          </c:val>
        </c:ser>
        <c:dLbls>
          <c:showLegendKey val="0"/>
          <c:showVal val="0"/>
          <c:showCatName val="0"/>
          <c:showSerName val="0"/>
          <c:showPercent val="0"/>
          <c:showBubbleSize val="0"/>
        </c:dLbls>
        <c:gapWidth val="150"/>
        <c:axId val="76438144"/>
        <c:axId val="76452224"/>
      </c:barChart>
      <c:catAx>
        <c:axId val="76438144"/>
        <c:scaling>
          <c:orientation val="minMax"/>
        </c:scaling>
        <c:delete val="0"/>
        <c:axPos val="b"/>
        <c:majorTickMark val="out"/>
        <c:minorTickMark val="none"/>
        <c:tickLblPos val="nextTo"/>
        <c:crossAx val="76452224"/>
        <c:crosses val="autoZero"/>
        <c:auto val="1"/>
        <c:lblAlgn val="ctr"/>
        <c:lblOffset val="100"/>
        <c:noMultiLvlLbl val="0"/>
      </c:catAx>
      <c:valAx>
        <c:axId val="76452224"/>
        <c:scaling>
          <c:orientation val="minMax"/>
        </c:scaling>
        <c:delete val="0"/>
        <c:axPos val="l"/>
        <c:majorGridlines/>
        <c:numFmt formatCode="General" sourceLinked="1"/>
        <c:majorTickMark val="out"/>
        <c:minorTickMark val="none"/>
        <c:tickLblPos val="nextTo"/>
        <c:crossAx val="764381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MY"/>
              <a:t>GRAF AKTIVITI 7 - RENJISAN &amp; PERCIKAN</a:t>
            </a:r>
          </a:p>
        </c:rich>
      </c:tx>
      <c:layout>
        <c:manualLayout>
          <c:xMode val="edge"/>
          <c:yMode val="edge"/>
          <c:x val="0.11163581518209414"/>
          <c:y val="6.4305473548159131E-2"/>
        </c:manualLayout>
      </c:layout>
      <c:overlay val="0"/>
    </c:title>
    <c:autoTitleDeleted val="0"/>
    <c:plotArea>
      <c:layout/>
      <c:barChart>
        <c:barDir val="col"/>
        <c:grouping val="clustered"/>
        <c:varyColors val="0"/>
        <c:ser>
          <c:idx val="0"/>
          <c:order val="0"/>
          <c:tx>
            <c:strRef>
              <c:f>'GRAF PELAPORAN PSV'!$B$67</c:f>
              <c:strCache>
                <c:ptCount val="1"/>
                <c:pt idx="0">
                  <c:v>BIL</c:v>
                </c:pt>
              </c:strCache>
            </c:strRef>
          </c:tx>
          <c:invertIfNegative val="0"/>
          <c:cat>
            <c:strRef>
              <c:f>'GRAF PELAPORAN PSV'!$C$66:$H$66</c:f>
              <c:strCache>
                <c:ptCount val="6"/>
                <c:pt idx="0">
                  <c:v>TP 1</c:v>
                </c:pt>
                <c:pt idx="1">
                  <c:v>TP 2</c:v>
                </c:pt>
                <c:pt idx="2">
                  <c:v> TP 3</c:v>
                </c:pt>
                <c:pt idx="3">
                  <c:v>TP 4</c:v>
                </c:pt>
                <c:pt idx="4">
                  <c:v>TP  5</c:v>
                </c:pt>
                <c:pt idx="5">
                  <c:v>TP 6</c:v>
                </c:pt>
              </c:strCache>
            </c:strRef>
          </c:cat>
          <c:val>
            <c:numRef>
              <c:f>'GRAF PELAPORAN PSV'!$C$67:$H$67</c:f>
              <c:numCache>
                <c:formatCode>General</c:formatCode>
                <c:ptCount val="6"/>
                <c:pt idx="0">
                  <c:v>0</c:v>
                </c:pt>
                <c:pt idx="1">
                  <c:v>0</c:v>
                </c:pt>
                <c:pt idx="2">
                  <c:v>0</c:v>
                </c:pt>
                <c:pt idx="3">
                  <c:v>0</c:v>
                </c:pt>
                <c:pt idx="4">
                  <c:v>11</c:v>
                </c:pt>
                <c:pt idx="5">
                  <c:v>49</c:v>
                </c:pt>
              </c:numCache>
            </c:numRef>
          </c:val>
        </c:ser>
        <c:dLbls>
          <c:showLegendKey val="0"/>
          <c:showVal val="0"/>
          <c:showCatName val="0"/>
          <c:showSerName val="0"/>
          <c:showPercent val="0"/>
          <c:showBubbleSize val="0"/>
        </c:dLbls>
        <c:gapWidth val="150"/>
        <c:axId val="76466048"/>
        <c:axId val="76467584"/>
      </c:barChart>
      <c:catAx>
        <c:axId val="76466048"/>
        <c:scaling>
          <c:orientation val="minMax"/>
        </c:scaling>
        <c:delete val="0"/>
        <c:axPos val="b"/>
        <c:majorTickMark val="out"/>
        <c:minorTickMark val="none"/>
        <c:tickLblPos val="nextTo"/>
        <c:crossAx val="76467584"/>
        <c:crosses val="autoZero"/>
        <c:auto val="1"/>
        <c:lblAlgn val="ctr"/>
        <c:lblOffset val="100"/>
        <c:noMultiLvlLbl val="0"/>
      </c:catAx>
      <c:valAx>
        <c:axId val="76467584"/>
        <c:scaling>
          <c:orientation val="minMax"/>
        </c:scaling>
        <c:delete val="0"/>
        <c:axPos val="l"/>
        <c:majorGridlines/>
        <c:numFmt formatCode="General" sourceLinked="1"/>
        <c:majorTickMark val="out"/>
        <c:minorTickMark val="none"/>
        <c:tickLblPos val="nextTo"/>
        <c:crossAx val="76466048"/>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MY"/>
              <a:t>GRAF AKTIVITI 8 - </a:t>
            </a:r>
            <a:r>
              <a:rPr lang="en-US"/>
              <a:t>MOBAIL</a:t>
            </a:r>
          </a:p>
        </c:rich>
      </c:tx>
      <c:overlay val="0"/>
    </c:title>
    <c:autoTitleDeleted val="0"/>
    <c:plotArea>
      <c:layout/>
      <c:barChart>
        <c:barDir val="col"/>
        <c:grouping val="clustered"/>
        <c:varyColors val="0"/>
        <c:ser>
          <c:idx val="0"/>
          <c:order val="0"/>
          <c:tx>
            <c:strRef>
              <c:f>'GRAF PELAPORAN PSV'!$J$67</c:f>
              <c:strCache>
                <c:ptCount val="1"/>
                <c:pt idx="0">
                  <c:v>BIL</c:v>
                </c:pt>
              </c:strCache>
            </c:strRef>
          </c:tx>
          <c:invertIfNegative val="0"/>
          <c:cat>
            <c:strRef>
              <c:f>'GRAF PELAPORAN PSV'!$K$66:$P$66</c:f>
              <c:strCache>
                <c:ptCount val="6"/>
                <c:pt idx="0">
                  <c:v>TP 1</c:v>
                </c:pt>
                <c:pt idx="1">
                  <c:v>TP 2</c:v>
                </c:pt>
                <c:pt idx="2">
                  <c:v> TP 3</c:v>
                </c:pt>
                <c:pt idx="3">
                  <c:v>TP 4</c:v>
                </c:pt>
                <c:pt idx="4">
                  <c:v>TP  5</c:v>
                </c:pt>
                <c:pt idx="5">
                  <c:v>TP 6</c:v>
                </c:pt>
              </c:strCache>
            </c:strRef>
          </c:cat>
          <c:val>
            <c:numRef>
              <c:f>'GRAF PELAPORAN PSV'!$K$67:$P$67</c:f>
              <c:numCache>
                <c:formatCode>General</c:formatCode>
                <c:ptCount val="6"/>
                <c:pt idx="0">
                  <c:v>0</c:v>
                </c:pt>
                <c:pt idx="1">
                  <c:v>0</c:v>
                </c:pt>
                <c:pt idx="2">
                  <c:v>11</c:v>
                </c:pt>
                <c:pt idx="3">
                  <c:v>0</c:v>
                </c:pt>
                <c:pt idx="4">
                  <c:v>1</c:v>
                </c:pt>
                <c:pt idx="5">
                  <c:v>48</c:v>
                </c:pt>
              </c:numCache>
            </c:numRef>
          </c:val>
        </c:ser>
        <c:dLbls>
          <c:showLegendKey val="0"/>
          <c:showVal val="0"/>
          <c:showCatName val="0"/>
          <c:showSerName val="0"/>
          <c:showPercent val="0"/>
          <c:showBubbleSize val="0"/>
        </c:dLbls>
        <c:gapWidth val="150"/>
        <c:axId val="77020544"/>
        <c:axId val="77038720"/>
      </c:barChart>
      <c:catAx>
        <c:axId val="77020544"/>
        <c:scaling>
          <c:orientation val="minMax"/>
        </c:scaling>
        <c:delete val="0"/>
        <c:axPos val="b"/>
        <c:majorTickMark val="out"/>
        <c:minorTickMark val="none"/>
        <c:tickLblPos val="nextTo"/>
        <c:crossAx val="77038720"/>
        <c:crosses val="autoZero"/>
        <c:auto val="1"/>
        <c:lblAlgn val="ctr"/>
        <c:lblOffset val="100"/>
        <c:noMultiLvlLbl val="0"/>
      </c:catAx>
      <c:valAx>
        <c:axId val="77038720"/>
        <c:scaling>
          <c:orientation val="minMax"/>
        </c:scaling>
        <c:delete val="0"/>
        <c:axPos val="l"/>
        <c:majorGridlines/>
        <c:numFmt formatCode="General" sourceLinked="1"/>
        <c:majorTickMark val="out"/>
        <c:minorTickMark val="none"/>
        <c:tickLblPos val="nextTo"/>
        <c:crossAx val="77020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MY"/>
              <a:t>GRAF AKTIVITI 9 - DIORAMA</a:t>
            </a:r>
          </a:p>
        </c:rich>
      </c:tx>
      <c:overlay val="0"/>
    </c:title>
    <c:autoTitleDeleted val="0"/>
    <c:plotArea>
      <c:layout/>
      <c:barChart>
        <c:barDir val="col"/>
        <c:grouping val="clustered"/>
        <c:varyColors val="0"/>
        <c:ser>
          <c:idx val="0"/>
          <c:order val="0"/>
          <c:tx>
            <c:strRef>
              <c:f>'GRAF PELAPORAN PSV'!$B$86</c:f>
              <c:strCache>
                <c:ptCount val="1"/>
                <c:pt idx="0">
                  <c:v>BIL</c:v>
                </c:pt>
              </c:strCache>
            </c:strRef>
          </c:tx>
          <c:invertIfNegative val="0"/>
          <c:cat>
            <c:strRef>
              <c:f>'GRAF PELAPORAN PSV'!$C$85:$H$85</c:f>
              <c:strCache>
                <c:ptCount val="6"/>
                <c:pt idx="0">
                  <c:v>TP 1</c:v>
                </c:pt>
                <c:pt idx="1">
                  <c:v>TP 2</c:v>
                </c:pt>
                <c:pt idx="2">
                  <c:v> TP 3</c:v>
                </c:pt>
                <c:pt idx="3">
                  <c:v>TP 4</c:v>
                </c:pt>
                <c:pt idx="4">
                  <c:v>TP  5</c:v>
                </c:pt>
                <c:pt idx="5">
                  <c:v>TP 6</c:v>
                </c:pt>
              </c:strCache>
            </c:strRef>
          </c:cat>
          <c:val>
            <c:numRef>
              <c:f>'GRAF PELAPORAN PSV'!$C$86:$H$86</c:f>
              <c:numCache>
                <c:formatCode>General</c:formatCode>
                <c:ptCount val="6"/>
                <c:pt idx="0">
                  <c:v>1</c:v>
                </c:pt>
                <c:pt idx="1">
                  <c:v>0</c:v>
                </c:pt>
                <c:pt idx="2">
                  <c:v>11</c:v>
                </c:pt>
                <c:pt idx="3">
                  <c:v>0</c:v>
                </c:pt>
                <c:pt idx="4">
                  <c:v>1</c:v>
                </c:pt>
                <c:pt idx="5">
                  <c:v>47</c:v>
                </c:pt>
              </c:numCache>
            </c:numRef>
          </c:val>
        </c:ser>
        <c:dLbls>
          <c:showLegendKey val="0"/>
          <c:showVal val="0"/>
          <c:showCatName val="0"/>
          <c:showSerName val="0"/>
          <c:showPercent val="0"/>
          <c:showBubbleSize val="0"/>
        </c:dLbls>
        <c:gapWidth val="150"/>
        <c:axId val="77055104"/>
        <c:axId val="77056640"/>
      </c:barChart>
      <c:catAx>
        <c:axId val="77055104"/>
        <c:scaling>
          <c:orientation val="minMax"/>
        </c:scaling>
        <c:delete val="0"/>
        <c:axPos val="b"/>
        <c:majorTickMark val="out"/>
        <c:minorTickMark val="none"/>
        <c:tickLblPos val="nextTo"/>
        <c:crossAx val="77056640"/>
        <c:crosses val="autoZero"/>
        <c:auto val="1"/>
        <c:lblAlgn val="ctr"/>
        <c:lblOffset val="100"/>
        <c:noMultiLvlLbl val="0"/>
      </c:catAx>
      <c:valAx>
        <c:axId val="77056640"/>
        <c:scaling>
          <c:orientation val="minMax"/>
          <c:max val="60"/>
        </c:scaling>
        <c:delete val="0"/>
        <c:axPos val="l"/>
        <c:majorGridlines/>
        <c:numFmt formatCode="General" sourceLinked="1"/>
        <c:majorTickMark val="out"/>
        <c:minorTickMark val="none"/>
        <c:tickLblPos val="nextTo"/>
        <c:crossAx val="77055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MY"/>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pPr>
            <a:r>
              <a:rPr lang="en-MY"/>
              <a:t>GRAF AKTIVITI 10 - </a:t>
            </a:r>
            <a:r>
              <a:rPr lang="en-US"/>
              <a:t>STABAIL</a:t>
            </a:r>
          </a:p>
        </c:rich>
      </c:tx>
      <c:overlay val="0"/>
    </c:title>
    <c:autoTitleDeleted val="0"/>
    <c:plotArea>
      <c:layout/>
      <c:barChart>
        <c:barDir val="col"/>
        <c:grouping val="clustered"/>
        <c:varyColors val="0"/>
        <c:ser>
          <c:idx val="0"/>
          <c:order val="0"/>
          <c:tx>
            <c:strRef>
              <c:f>'GRAF PELAPORAN PSV'!$J$86</c:f>
              <c:strCache>
                <c:ptCount val="1"/>
                <c:pt idx="0">
                  <c:v>BIL</c:v>
                </c:pt>
              </c:strCache>
            </c:strRef>
          </c:tx>
          <c:invertIfNegative val="0"/>
          <c:cat>
            <c:strRef>
              <c:f>'GRAF PELAPORAN PSV'!$K$85:$P$85</c:f>
              <c:strCache>
                <c:ptCount val="6"/>
                <c:pt idx="0">
                  <c:v>TP 1</c:v>
                </c:pt>
                <c:pt idx="1">
                  <c:v>TP 2</c:v>
                </c:pt>
                <c:pt idx="2">
                  <c:v> TP 3</c:v>
                </c:pt>
                <c:pt idx="3">
                  <c:v>TP 4</c:v>
                </c:pt>
                <c:pt idx="4">
                  <c:v>TP  5</c:v>
                </c:pt>
                <c:pt idx="5">
                  <c:v>TP 6</c:v>
                </c:pt>
              </c:strCache>
            </c:strRef>
          </c:cat>
          <c:val>
            <c:numRef>
              <c:f>'GRAF PELAPORAN PSV'!$K$86:$P$86</c:f>
              <c:numCache>
                <c:formatCode>General</c:formatCode>
                <c:ptCount val="6"/>
                <c:pt idx="0">
                  <c:v>0</c:v>
                </c:pt>
                <c:pt idx="1">
                  <c:v>0</c:v>
                </c:pt>
                <c:pt idx="2">
                  <c:v>10</c:v>
                </c:pt>
                <c:pt idx="3">
                  <c:v>0</c:v>
                </c:pt>
                <c:pt idx="4">
                  <c:v>1</c:v>
                </c:pt>
                <c:pt idx="5">
                  <c:v>49</c:v>
                </c:pt>
              </c:numCache>
            </c:numRef>
          </c:val>
        </c:ser>
        <c:dLbls>
          <c:showLegendKey val="0"/>
          <c:showVal val="0"/>
          <c:showCatName val="0"/>
          <c:showSerName val="0"/>
          <c:showPercent val="0"/>
          <c:showBubbleSize val="0"/>
        </c:dLbls>
        <c:gapWidth val="150"/>
        <c:axId val="82655872"/>
        <c:axId val="82661760"/>
      </c:barChart>
      <c:catAx>
        <c:axId val="82655872"/>
        <c:scaling>
          <c:orientation val="minMax"/>
        </c:scaling>
        <c:delete val="0"/>
        <c:axPos val="b"/>
        <c:majorTickMark val="out"/>
        <c:minorTickMark val="none"/>
        <c:tickLblPos val="nextTo"/>
        <c:crossAx val="82661760"/>
        <c:crosses val="autoZero"/>
        <c:auto val="1"/>
        <c:lblAlgn val="ctr"/>
        <c:lblOffset val="100"/>
        <c:noMultiLvlLbl val="0"/>
      </c:catAx>
      <c:valAx>
        <c:axId val="82661760"/>
        <c:scaling>
          <c:orientation val="minMax"/>
        </c:scaling>
        <c:delete val="0"/>
        <c:axPos val="l"/>
        <c:majorGridlines/>
        <c:numFmt formatCode="General" sourceLinked="1"/>
        <c:majorTickMark val="out"/>
        <c:minorTickMark val="none"/>
        <c:tickLblPos val="nextTo"/>
        <c:crossAx val="826558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K$6" fmlaRange="$L$7:$L$67" sel="11" val="5"/>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5.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199005</xdr:colOff>
      <xdr:row>0</xdr:row>
      <xdr:rowOff>76541</xdr:rowOff>
    </xdr:from>
    <xdr:to>
      <xdr:col>1</xdr:col>
      <xdr:colOff>2982422</xdr:colOff>
      <xdr:row>3</xdr:row>
      <xdr:rowOff>170917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005" y="76541"/>
          <a:ext cx="3116792" cy="773032"/>
        </a:xfrm>
        <a:prstGeom prst="rect">
          <a:avLst/>
        </a:prstGeom>
      </xdr:spPr>
    </xdr:pic>
    <xdr:clientData/>
  </xdr:twoCellAnchor>
  <xdr:twoCellAnchor editAs="oneCell">
    <xdr:from>
      <xdr:col>24</xdr:col>
      <xdr:colOff>1133475</xdr:colOff>
      <xdr:row>0</xdr:row>
      <xdr:rowOff>219075</xdr:rowOff>
    </xdr:from>
    <xdr:to>
      <xdr:col>24</xdr:col>
      <xdr:colOff>1630891</xdr:colOff>
      <xdr:row>3</xdr:row>
      <xdr:rowOff>21987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780288" y="219075"/>
          <a:ext cx="497416" cy="4815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4133850</xdr:colOff>
          <xdr:row>6</xdr:row>
          <xdr:rowOff>0</xdr:rowOff>
        </xdr:from>
        <xdr:to>
          <xdr:col>7</xdr:col>
          <xdr:colOff>7067550</xdr:colOff>
          <xdr:row>7</xdr:row>
          <xdr:rowOff>9525</xdr:rowOff>
        </xdr:to>
        <xdr:sp macro="" textlink="">
          <xdr:nvSpPr>
            <xdr:cNvPr id="14337" name="Drop Down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twoCellAnchor editAs="oneCell">
    <xdr:from>
      <xdr:col>7</xdr:col>
      <xdr:colOff>2145507</xdr:colOff>
      <xdr:row>8</xdr:row>
      <xdr:rowOff>152399</xdr:rowOff>
    </xdr:from>
    <xdr:to>
      <xdr:col>7</xdr:col>
      <xdr:colOff>6393657</xdr:colOff>
      <xdr:row>13</xdr:row>
      <xdr:rowOff>189561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00976" y="1866899"/>
          <a:ext cx="4248150" cy="1108725"/>
        </a:xfrm>
        <a:prstGeom prst="rect">
          <a:avLst/>
        </a:prstGeom>
      </xdr:spPr>
    </xdr:pic>
    <xdr:clientData/>
  </xdr:twoCellAnchor>
  <xdr:twoCellAnchor editAs="oneCell">
    <xdr:from>
      <xdr:col>7</xdr:col>
      <xdr:colOff>6974419</xdr:colOff>
      <xdr:row>0</xdr:row>
      <xdr:rowOff>127000</xdr:rowOff>
    </xdr:from>
    <xdr:to>
      <xdr:col>7</xdr:col>
      <xdr:colOff>7471835</xdr:colOff>
      <xdr:row>2</xdr:row>
      <xdr:rowOff>210560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647086" y="127000"/>
          <a:ext cx="497416" cy="506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3979334</xdr:colOff>
      <xdr:row>0</xdr:row>
      <xdr:rowOff>74083</xdr:rowOff>
    </xdr:from>
    <xdr:to>
      <xdr:col>2</xdr:col>
      <xdr:colOff>4191000</xdr:colOff>
      <xdr:row>0</xdr:row>
      <xdr:rowOff>289782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1" y="74083"/>
          <a:ext cx="211666" cy="215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7144</xdr:colOff>
      <xdr:row>29</xdr:row>
      <xdr:rowOff>154781</xdr:rowOff>
    </xdr:from>
    <xdr:to>
      <xdr:col>7</xdr:col>
      <xdr:colOff>595313</xdr:colOff>
      <xdr:row>40</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600075</xdr:colOff>
      <xdr:row>11</xdr:row>
      <xdr:rowOff>52387</xdr:rowOff>
    </xdr:from>
    <xdr:to>
      <xdr:col>15</xdr:col>
      <xdr:colOff>600075</xdr:colOff>
      <xdr:row>21</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30956</xdr:colOff>
      <xdr:row>29</xdr:row>
      <xdr:rowOff>164306</xdr:rowOff>
    </xdr:from>
    <xdr:to>
      <xdr:col>15</xdr:col>
      <xdr:colOff>592931</xdr:colOff>
      <xdr:row>40</xdr:row>
      <xdr:rowOff>80963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592932</xdr:colOff>
      <xdr:row>48</xdr:row>
      <xdr:rowOff>123825</xdr:rowOff>
    </xdr:from>
    <xdr:to>
      <xdr:col>7</xdr:col>
      <xdr:colOff>592932</xdr:colOff>
      <xdr:row>59</xdr:row>
      <xdr:rowOff>97632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597693</xdr:colOff>
      <xdr:row>48</xdr:row>
      <xdr:rowOff>123823</xdr:rowOff>
    </xdr:from>
    <xdr:to>
      <xdr:col>15</xdr:col>
      <xdr:colOff>588168</xdr:colOff>
      <xdr:row>59</xdr:row>
      <xdr:rowOff>97630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588168</xdr:colOff>
      <xdr:row>67</xdr:row>
      <xdr:rowOff>135731</xdr:rowOff>
    </xdr:from>
    <xdr:to>
      <xdr:col>7</xdr:col>
      <xdr:colOff>597693</xdr:colOff>
      <xdr:row>78</xdr:row>
      <xdr:rowOff>100012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602455</xdr:colOff>
      <xdr:row>67</xdr:row>
      <xdr:rowOff>135731</xdr:rowOff>
    </xdr:from>
    <xdr:to>
      <xdr:col>15</xdr:col>
      <xdr:colOff>576262</xdr:colOff>
      <xdr:row>78</xdr:row>
      <xdr:rowOff>130968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14287</xdr:colOff>
      <xdr:row>86</xdr:row>
      <xdr:rowOff>133350</xdr:rowOff>
    </xdr:from>
    <xdr:to>
      <xdr:col>8</xdr:col>
      <xdr:colOff>4762</xdr:colOff>
      <xdr:row>97</xdr:row>
      <xdr:rowOff>88107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602456</xdr:colOff>
      <xdr:row>86</xdr:row>
      <xdr:rowOff>135730</xdr:rowOff>
    </xdr:from>
    <xdr:to>
      <xdr:col>15</xdr:col>
      <xdr:colOff>576262</xdr:colOff>
      <xdr:row>97</xdr:row>
      <xdr:rowOff>109537</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588169</xdr:colOff>
      <xdr:row>105</xdr:row>
      <xdr:rowOff>154782</xdr:rowOff>
    </xdr:from>
    <xdr:to>
      <xdr:col>7</xdr:col>
      <xdr:colOff>595314</xdr:colOff>
      <xdr:row>116</xdr:row>
      <xdr:rowOff>109538</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105</xdr:row>
      <xdr:rowOff>145258</xdr:rowOff>
    </xdr:from>
    <xdr:to>
      <xdr:col>16</xdr:col>
      <xdr:colOff>0</xdr:colOff>
      <xdr:row>116</xdr:row>
      <xdr:rowOff>100014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604838</xdr:colOff>
      <xdr:row>124</xdr:row>
      <xdr:rowOff>107154</xdr:rowOff>
    </xdr:from>
    <xdr:to>
      <xdr:col>7</xdr:col>
      <xdr:colOff>595314</xdr:colOff>
      <xdr:row>135</xdr:row>
      <xdr:rowOff>61911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11</xdr:row>
      <xdr:rowOff>66675</xdr:rowOff>
    </xdr:from>
    <xdr:to>
      <xdr:col>8</xdr:col>
      <xdr:colOff>0</xdr:colOff>
      <xdr:row>21</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60182</xdr:colOff>
      <xdr:row>0</xdr:row>
      <xdr:rowOff>110403</xdr:rowOff>
    </xdr:from>
    <xdr:to>
      <xdr:col>3</xdr:col>
      <xdr:colOff>104343</xdr:colOff>
      <xdr:row>3</xdr:row>
      <xdr:rowOff>72296</xdr:rowOff>
    </xdr:to>
    <xdr:pic>
      <xdr:nvPicPr>
        <xdr:cNvPr id="2" name="Picture 1"/>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667401" y="110403"/>
          <a:ext cx="2199192" cy="569112"/>
        </a:xfrm>
        <a:prstGeom prst="rect">
          <a:avLst/>
        </a:prstGeom>
      </xdr:spPr>
    </xdr:pic>
    <xdr:clientData/>
  </xdr:twoCellAnchor>
  <xdr:twoCellAnchor editAs="oneCell">
    <xdr:from>
      <xdr:col>12</xdr:col>
      <xdr:colOff>79013</xdr:colOff>
      <xdr:row>0</xdr:row>
      <xdr:rowOff>105731</xdr:rowOff>
    </xdr:from>
    <xdr:to>
      <xdr:col>12</xdr:col>
      <xdr:colOff>618211</xdr:colOff>
      <xdr:row>3</xdr:row>
      <xdr:rowOff>49044</xdr:rowOff>
    </xdr:to>
    <xdr:pic>
      <xdr:nvPicPr>
        <xdr:cNvPr id="21" name="Picture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175388" y="105731"/>
          <a:ext cx="539198" cy="550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6"/>
  <sheetViews>
    <sheetView showGridLines="0" tabSelected="1" zoomScale="80" zoomScaleNormal="80" workbookViewId="0">
      <selection activeCell="D6" sqref="D6:G6"/>
    </sheetView>
  </sheetViews>
  <sheetFormatPr defaultColWidth="0" defaultRowHeight="35.1" customHeight="1" zeroHeight="1" x14ac:dyDescent="0.25"/>
  <cols>
    <col min="1" max="1" width="5" style="4" customWidth="1"/>
    <col min="2" max="2" width="50.7109375" style="4" customWidth="1"/>
    <col min="3" max="3" width="20.7109375" style="4" customWidth="1"/>
    <col min="4" max="4" width="10.7109375" style="54" customWidth="1"/>
    <col min="5" max="7" width="30.7109375" style="4" customWidth="1"/>
    <col min="8" max="8" width="37.28515625" style="4" bestFit="1" customWidth="1"/>
    <col min="9" max="9" width="37.140625" style="4" hidden="1" customWidth="1"/>
    <col min="10" max="10" width="33.42578125" style="4" bestFit="1" customWidth="1"/>
    <col min="11" max="11" width="30.7109375" style="4" customWidth="1"/>
    <col min="12" max="13" width="15.7109375" style="4" customWidth="1"/>
    <col min="14" max="14" width="30.7109375" style="4" hidden="1" customWidth="1"/>
    <col min="15" max="17" width="30.7109375" style="4" customWidth="1"/>
    <col min="18" max="18" width="30.7109375" style="4" hidden="1" customWidth="1"/>
    <col min="19" max="20" width="30.7109375" style="4" customWidth="1"/>
    <col min="21" max="21" width="30.7109375" style="4" hidden="1" customWidth="1"/>
    <col min="22" max="22" width="30.7109375" style="4" customWidth="1"/>
    <col min="23" max="23" width="18.7109375" style="4" hidden="1" customWidth="1"/>
    <col min="24" max="24" width="4.5703125" style="4" hidden="1" customWidth="1"/>
    <col min="25" max="25" width="25.7109375" style="4" customWidth="1"/>
    <col min="26" max="26" width="5.7109375" style="4" hidden="1" customWidth="1"/>
    <col min="27" max="16384" width="9.140625" style="4" hidden="1"/>
  </cols>
  <sheetData>
    <row r="1" spans="1:29" ht="18" customHeight="1" x14ac:dyDescent="0.25">
      <c r="A1" s="68"/>
      <c r="B1" s="69"/>
      <c r="C1" s="69"/>
      <c r="D1" s="70" t="s">
        <v>79</v>
      </c>
      <c r="E1" s="152" t="s">
        <v>82</v>
      </c>
      <c r="F1" s="152"/>
      <c r="G1" s="152"/>
      <c r="H1" s="152"/>
      <c r="I1" s="69"/>
      <c r="J1" s="69"/>
      <c r="K1" s="68"/>
      <c r="L1" s="69"/>
      <c r="M1" s="69"/>
      <c r="N1" s="69"/>
      <c r="O1" s="69"/>
      <c r="P1" s="69"/>
      <c r="Q1" s="69"/>
      <c r="R1" s="69"/>
      <c r="S1" s="69"/>
      <c r="T1" s="69"/>
      <c r="U1" s="69"/>
      <c r="V1" s="69"/>
      <c r="W1" s="69"/>
      <c r="X1" s="69"/>
      <c r="Y1" s="69"/>
    </row>
    <row r="2" spans="1:29" ht="18" customHeight="1" x14ac:dyDescent="0.25">
      <c r="A2" s="68"/>
      <c r="B2" s="69"/>
      <c r="C2" s="69"/>
      <c r="D2" s="70" t="s">
        <v>80</v>
      </c>
      <c r="E2" s="152" t="s">
        <v>86</v>
      </c>
      <c r="F2" s="152"/>
      <c r="G2" s="152"/>
      <c r="H2" s="152"/>
      <c r="I2" s="69"/>
      <c r="J2" s="69"/>
      <c r="K2" s="68"/>
      <c r="L2" s="69"/>
      <c r="M2" s="69"/>
      <c r="N2" s="69"/>
      <c r="O2" s="69"/>
      <c r="P2" s="69"/>
      <c r="Q2" s="69"/>
      <c r="R2" s="69"/>
      <c r="S2" s="69"/>
      <c r="T2" s="69"/>
      <c r="U2" s="69"/>
      <c r="V2" s="69"/>
      <c r="W2" s="69"/>
      <c r="X2" s="69"/>
      <c r="Y2" s="69"/>
    </row>
    <row r="3" spans="1:29" ht="18" customHeight="1" x14ac:dyDescent="0.25">
      <c r="A3" s="68"/>
      <c r="B3" s="71"/>
      <c r="C3" s="71"/>
      <c r="D3" s="70" t="s">
        <v>2</v>
      </c>
      <c r="E3" s="152" t="s">
        <v>205</v>
      </c>
      <c r="F3" s="152"/>
      <c r="G3" s="152"/>
      <c r="H3" s="152"/>
      <c r="I3" s="71"/>
      <c r="J3" s="71"/>
      <c r="K3" s="68"/>
      <c r="L3" s="71"/>
      <c r="M3" s="71"/>
      <c r="N3" s="71"/>
      <c r="O3" s="71"/>
      <c r="P3" s="71"/>
      <c r="Q3" s="71"/>
      <c r="R3" s="71"/>
      <c r="S3" s="71"/>
      <c r="T3" s="71"/>
      <c r="U3" s="71"/>
      <c r="V3" s="71"/>
      <c r="W3" s="71"/>
      <c r="X3" s="71"/>
      <c r="Y3" s="71"/>
    </row>
    <row r="4" spans="1:29" ht="18" customHeight="1" x14ac:dyDescent="0.25">
      <c r="A4" s="68"/>
      <c r="B4" s="69"/>
      <c r="C4" s="69"/>
      <c r="D4" s="70" t="s">
        <v>81</v>
      </c>
      <c r="E4" s="152" t="s">
        <v>195</v>
      </c>
      <c r="F4" s="152"/>
      <c r="G4" s="152"/>
      <c r="H4" s="152"/>
      <c r="I4" s="69"/>
      <c r="J4" s="69"/>
      <c r="K4" s="68"/>
      <c r="L4" s="69"/>
      <c r="M4" s="69"/>
      <c r="N4" s="69"/>
      <c r="O4" s="69"/>
      <c r="P4" s="69"/>
      <c r="Q4" s="69"/>
      <c r="R4" s="69"/>
      <c r="S4" s="69"/>
      <c r="T4" s="69"/>
      <c r="U4" s="69"/>
      <c r="V4" s="69"/>
      <c r="W4" s="69"/>
      <c r="X4" s="69"/>
      <c r="Y4" s="69"/>
    </row>
    <row r="5" spans="1:29" ht="15.95" customHeight="1" x14ac:dyDescent="0.25">
      <c r="A5" s="27"/>
      <c r="B5" s="27"/>
      <c r="C5" s="27"/>
      <c r="D5" s="51"/>
      <c r="E5" s="27"/>
      <c r="F5" s="27"/>
      <c r="G5" s="27"/>
      <c r="H5" s="27"/>
      <c r="I5" s="27"/>
      <c r="J5" s="27"/>
      <c r="K5" s="27"/>
      <c r="L5" s="27"/>
      <c r="M5" s="27"/>
      <c r="N5" s="27"/>
      <c r="O5" s="27"/>
      <c r="P5" s="27"/>
      <c r="Q5" s="27"/>
      <c r="R5" s="27"/>
      <c r="S5" s="27"/>
      <c r="T5" s="27"/>
      <c r="U5" s="27"/>
      <c r="V5" s="27"/>
      <c r="W5" s="27"/>
      <c r="X5" s="27"/>
      <c r="Y5" s="27"/>
    </row>
    <row r="6" spans="1:29" s="54" customFormat="1" ht="20.100000000000001" customHeight="1" x14ac:dyDescent="0.25">
      <c r="A6" s="140" t="s">
        <v>266</v>
      </c>
      <c r="B6" s="140"/>
      <c r="C6" s="51"/>
      <c r="D6" s="156" t="s">
        <v>12</v>
      </c>
      <c r="E6" s="156"/>
      <c r="F6" s="156"/>
      <c r="G6" s="157"/>
      <c r="H6" s="153" t="s">
        <v>204</v>
      </c>
      <c r="I6" s="154"/>
      <c r="J6" s="155"/>
      <c r="K6" s="51"/>
      <c r="L6" s="55" t="s">
        <v>13</v>
      </c>
      <c r="M6" s="62" t="s">
        <v>83</v>
      </c>
      <c r="N6" s="63"/>
      <c r="O6" s="64"/>
      <c r="P6" s="51"/>
      <c r="Q6" s="51"/>
      <c r="R6" s="51"/>
      <c r="S6" s="51"/>
      <c r="T6" s="51"/>
      <c r="U6" s="51"/>
      <c r="V6" s="51"/>
      <c r="W6" s="51"/>
      <c r="X6" s="51"/>
      <c r="Y6" s="51"/>
    </row>
    <row r="7" spans="1:29" ht="15.95" customHeight="1" x14ac:dyDescent="0.25">
      <c r="A7" s="27"/>
      <c r="B7" s="27"/>
      <c r="C7" s="27"/>
      <c r="D7" s="27"/>
      <c r="E7" s="27"/>
      <c r="F7" s="27"/>
      <c r="G7" s="27"/>
      <c r="H7" s="27"/>
      <c r="I7" s="27"/>
      <c r="J7" s="27"/>
      <c r="K7" s="27"/>
      <c r="L7" s="27"/>
      <c r="M7" s="27"/>
      <c r="N7" s="27"/>
      <c r="O7" s="27"/>
      <c r="P7" s="27"/>
      <c r="Q7" s="27"/>
      <c r="R7" s="27"/>
      <c r="S7" s="27"/>
      <c r="T7" s="27"/>
      <c r="U7" s="27"/>
      <c r="V7" s="27"/>
      <c r="W7" s="27">
        <v>23</v>
      </c>
      <c r="X7" s="27">
        <v>24</v>
      </c>
      <c r="Y7" s="27"/>
    </row>
    <row r="8" spans="1:29" ht="35.1" customHeight="1" x14ac:dyDescent="0.25">
      <c r="A8" s="158" t="s">
        <v>9</v>
      </c>
      <c r="B8" s="160" t="s">
        <v>10</v>
      </c>
      <c r="C8" s="161" t="s">
        <v>238</v>
      </c>
      <c r="D8" s="158" t="s">
        <v>1</v>
      </c>
      <c r="E8" s="143" t="s">
        <v>196</v>
      </c>
      <c r="F8" s="144"/>
      <c r="G8" s="144"/>
      <c r="H8" s="144"/>
      <c r="I8" s="145"/>
      <c r="J8" s="143" t="s">
        <v>197</v>
      </c>
      <c r="K8" s="144"/>
      <c r="L8" s="144"/>
      <c r="M8" s="144"/>
      <c r="N8" s="145"/>
      <c r="O8" s="164" t="s">
        <v>198</v>
      </c>
      <c r="P8" s="164"/>
      <c r="Q8" s="164"/>
      <c r="R8" s="164"/>
      <c r="S8" s="165" t="s">
        <v>199</v>
      </c>
      <c r="T8" s="166"/>
      <c r="U8" s="65"/>
      <c r="V8" s="66" t="s">
        <v>194</v>
      </c>
      <c r="W8" s="150"/>
      <c r="X8" s="151"/>
      <c r="Y8" s="167" t="s">
        <v>73</v>
      </c>
    </row>
    <row r="9" spans="1:29" ht="60" customHeight="1" x14ac:dyDescent="0.25">
      <c r="A9" s="159"/>
      <c r="B9" s="160"/>
      <c r="C9" s="161"/>
      <c r="D9" s="159"/>
      <c r="E9" s="28" t="s">
        <v>186</v>
      </c>
      <c r="F9" s="28" t="s">
        <v>187</v>
      </c>
      <c r="G9" s="28" t="s">
        <v>188</v>
      </c>
      <c r="H9" s="28" t="s">
        <v>234</v>
      </c>
      <c r="I9" s="44" t="s">
        <v>69</v>
      </c>
      <c r="J9" s="28" t="s">
        <v>235</v>
      </c>
      <c r="K9" s="28" t="s">
        <v>84</v>
      </c>
      <c r="L9" s="146" t="s">
        <v>87</v>
      </c>
      <c r="M9" s="147"/>
      <c r="N9" s="44" t="s">
        <v>70</v>
      </c>
      <c r="O9" s="29" t="s">
        <v>189</v>
      </c>
      <c r="P9" s="29" t="s">
        <v>190</v>
      </c>
      <c r="Q9" s="29" t="s">
        <v>191</v>
      </c>
      <c r="R9" s="44" t="s">
        <v>71</v>
      </c>
      <c r="S9" s="29" t="s">
        <v>192</v>
      </c>
      <c r="T9" s="29" t="s">
        <v>193</v>
      </c>
      <c r="U9" s="44" t="s">
        <v>72</v>
      </c>
      <c r="V9" s="45" t="s">
        <v>85</v>
      </c>
      <c r="W9" s="148" t="s">
        <v>175</v>
      </c>
      <c r="X9" s="149"/>
      <c r="Y9" s="168"/>
      <c r="AB9" s="162" t="s">
        <v>251</v>
      </c>
      <c r="AC9" s="162"/>
    </row>
    <row r="10" spans="1:29" ht="24.95" customHeight="1" x14ac:dyDescent="0.25">
      <c r="A10" s="46">
        <v>1</v>
      </c>
      <c r="B10" s="56" t="s">
        <v>75</v>
      </c>
      <c r="C10" s="125">
        <v>41205165239</v>
      </c>
      <c r="D10" s="126" t="str">
        <f>IF(C10="","",VLOOKUP(VALUE(RIGHT(C10)),$AB$10:$AC$19,2))</f>
        <v>L</v>
      </c>
      <c r="E10" s="46">
        <v>6</v>
      </c>
      <c r="F10" s="46">
        <v>6</v>
      </c>
      <c r="G10" s="46">
        <v>6</v>
      </c>
      <c r="H10" s="46">
        <v>6</v>
      </c>
      <c r="I10" s="47">
        <f>SUM(E10:H10)/4*0.2</f>
        <v>1.2000000000000002</v>
      </c>
      <c r="J10" s="46">
        <v>6</v>
      </c>
      <c r="K10" s="46">
        <v>6</v>
      </c>
      <c r="L10" s="141">
        <v>6</v>
      </c>
      <c r="M10" s="142"/>
      <c r="N10" s="48">
        <f>SUM(J10:M10)/3*0.2</f>
        <v>1.2000000000000002</v>
      </c>
      <c r="O10" s="46">
        <v>6</v>
      </c>
      <c r="P10" s="46">
        <v>6</v>
      </c>
      <c r="Q10" s="46">
        <v>6</v>
      </c>
      <c r="R10" s="48">
        <f>SUM(O10:Q10)/3*0.2</f>
        <v>1.2000000000000002</v>
      </c>
      <c r="S10" s="46">
        <v>6</v>
      </c>
      <c r="T10" s="46">
        <v>6</v>
      </c>
      <c r="U10" s="48">
        <f>SUM(S10:T10)/2*0.2</f>
        <v>1.2000000000000002</v>
      </c>
      <c r="V10" s="46">
        <v>6</v>
      </c>
      <c r="W10" s="49">
        <f t="shared" ref="W10:W41" si="0">SUM(S10:V10)/24*2.5</f>
        <v>1.9999999999999998</v>
      </c>
      <c r="X10" s="48">
        <f>+V10*0.2</f>
        <v>1.2000000000000002</v>
      </c>
      <c r="Y10" s="61">
        <f>ROUNDDOWN((X10+U10+R10+N10+I10),0)</f>
        <v>6</v>
      </c>
      <c r="AB10" s="127">
        <v>0</v>
      </c>
      <c r="AC10" s="127" t="s">
        <v>54</v>
      </c>
    </row>
    <row r="11" spans="1:29" ht="24.95" customHeight="1" x14ac:dyDescent="0.25">
      <c r="A11" s="46">
        <v>2</v>
      </c>
      <c r="B11" s="56" t="s">
        <v>34</v>
      </c>
      <c r="C11" s="125">
        <v>40206162355</v>
      </c>
      <c r="D11" s="126" t="str">
        <f t="shared" ref="D11:D69" si="1">IF(C11="","",VLOOKUP(VALUE(RIGHT(C11)),$AB$10:$AC$19,2))</f>
        <v>L</v>
      </c>
      <c r="E11" s="46">
        <v>6</v>
      </c>
      <c r="F11" s="46">
        <v>6</v>
      </c>
      <c r="G11" s="46">
        <v>6</v>
      </c>
      <c r="H11" s="46">
        <v>6</v>
      </c>
      <c r="I11" s="47">
        <f t="shared" ref="I11:I69" si="2">SUM(E11:H11)/4*0.2</f>
        <v>1.2000000000000002</v>
      </c>
      <c r="J11" s="46">
        <v>6</v>
      </c>
      <c r="K11" s="46">
        <v>6</v>
      </c>
      <c r="L11" s="141">
        <v>6</v>
      </c>
      <c r="M11" s="142"/>
      <c r="N11" s="48">
        <f t="shared" ref="N11:N69" si="3">SUM(J11:M11)/3*0.2</f>
        <v>1.2000000000000002</v>
      </c>
      <c r="O11" s="46">
        <v>5</v>
      </c>
      <c r="P11" s="46">
        <v>5</v>
      </c>
      <c r="Q11" s="46">
        <v>5</v>
      </c>
      <c r="R11" s="48">
        <f t="shared" ref="R11:R69" si="4">SUM(O11:Q11)/3*0.2</f>
        <v>1</v>
      </c>
      <c r="S11" s="46">
        <v>5</v>
      </c>
      <c r="T11" s="46">
        <v>5</v>
      </c>
      <c r="U11" s="48">
        <f t="shared" ref="U11:U69" si="5">SUM(S11:T11)/2*0.2</f>
        <v>1</v>
      </c>
      <c r="V11" s="46">
        <v>5</v>
      </c>
      <c r="W11" s="49">
        <f t="shared" si="0"/>
        <v>1.6666666666666665</v>
      </c>
      <c r="X11" s="48">
        <f t="shared" ref="X11:X59" si="6">+V11*0.2</f>
        <v>1</v>
      </c>
      <c r="Y11" s="61">
        <f t="shared" ref="Y11:Y69" si="7">ROUNDDOWN((X11+U11+R11+N11+I11),0)</f>
        <v>5</v>
      </c>
      <c r="AB11" s="127">
        <v>1</v>
      </c>
      <c r="AC11" s="127" t="s">
        <v>11</v>
      </c>
    </row>
    <row r="12" spans="1:29" ht="24.95" customHeight="1" x14ac:dyDescent="0.25">
      <c r="A12" s="46">
        <v>3</v>
      </c>
      <c r="B12" s="56" t="s">
        <v>27</v>
      </c>
      <c r="C12" s="125">
        <v>41209022384</v>
      </c>
      <c r="D12" s="126" t="str">
        <f t="shared" si="1"/>
        <v>P</v>
      </c>
      <c r="E12" s="46">
        <v>6</v>
      </c>
      <c r="F12" s="46">
        <v>2</v>
      </c>
      <c r="G12" s="46">
        <v>6</v>
      </c>
      <c r="H12" s="46">
        <v>4</v>
      </c>
      <c r="I12" s="47">
        <f t="shared" si="2"/>
        <v>0.9</v>
      </c>
      <c r="J12" s="46">
        <v>6</v>
      </c>
      <c r="K12" s="46">
        <v>6</v>
      </c>
      <c r="L12" s="141">
        <v>5</v>
      </c>
      <c r="M12" s="142"/>
      <c r="N12" s="48">
        <f t="shared" si="3"/>
        <v>1.1333333333333335</v>
      </c>
      <c r="O12" s="46">
        <v>6</v>
      </c>
      <c r="P12" s="46">
        <v>6</v>
      </c>
      <c r="Q12" s="46">
        <v>6</v>
      </c>
      <c r="R12" s="48">
        <f t="shared" si="4"/>
        <v>1.2000000000000002</v>
      </c>
      <c r="S12" s="46">
        <v>6</v>
      </c>
      <c r="T12" s="46">
        <v>6</v>
      </c>
      <c r="U12" s="48">
        <f t="shared" si="5"/>
        <v>1.2000000000000002</v>
      </c>
      <c r="V12" s="46">
        <v>6</v>
      </c>
      <c r="W12" s="49">
        <f t="shared" si="0"/>
        <v>1.9999999999999998</v>
      </c>
      <c r="X12" s="48">
        <f t="shared" si="6"/>
        <v>1.2000000000000002</v>
      </c>
      <c r="Y12" s="61">
        <f t="shared" si="7"/>
        <v>5</v>
      </c>
      <c r="AB12" s="127">
        <v>2</v>
      </c>
      <c r="AC12" s="127" t="s">
        <v>54</v>
      </c>
    </row>
    <row r="13" spans="1:29" ht="24.95" customHeight="1" x14ac:dyDescent="0.25">
      <c r="A13" s="46">
        <v>4</v>
      </c>
      <c r="B13" s="56" t="s">
        <v>40</v>
      </c>
      <c r="C13" s="125">
        <v>40709072361</v>
      </c>
      <c r="D13" s="126" t="str">
        <f t="shared" si="1"/>
        <v>L</v>
      </c>
      <c r="E13" s="46">
        <v>5</v>
      </c>
      <c r="F13" s="46">
        <v>6</v>
      </c>
      <c r="G13" s="46">
        <v>6</v>
      </c>
      <c r="H13" s="46">
        <v>6</v>
      </c>
      <c r="I13" s="47">
        <f t="shared" si="2"/>
        <v>1.1500000000000001</v>
      </c>
      <c r="J13" s="46">
        <v>6</v>
      </c>
      <c r="K13" s="46">
        <v>6</v>
      </c>
      <c r="L13" s="141">
        <v>6</v>
      </c>
      <c r="M13" s="142"/>
      <c r="N13" s="48">
        <f t="shared" si="3"/>
        <v>1.2000000000000002</v>
      </c>
      <c r="O13" s="46">
        <v>6</v>
      </c>
      <c r="P13" s="46">
        <v>6</v>
      </c>
      <c r="Q13" s="46">
        <v>6</v>
      </c>
      <c r="R13" s="48">
        <f t="shared" si="4"/>
        <v>1.2000000000000002</v>
      </c>
      <c r="S13" s="46">
        <v>6</v>
      </c>
      <c r="T13" s="46">
        <v>6</v>
      </c>
      <c r="U13" s="48">
        <f t="shared" si="5"/>
        <v>1.2000000000000002</v>
      </c>
      <c r="V13" s="46">
        <v>6</v>
      </c>
      <c r="W13" s="49">
        <f t="shared" si="0"/>
        <v>1.9999999999999998</v>
      </c>
      <c r="X13" s="48">
        <f t="shared" si="6"/>
        <v>1.2000000000000002</v>
      </c>
      <c r="Y13" s="61">
        <f t="shared" si="7"/>
        <v>5</v>
      </c>
      <c r="AB13" s="127">
        <v>3</v>
      </c>
      <c r="AC13" s="127" t="s">
        <v>11</v>
      </c>
    </row>
    <row r="14" spans="1:29" ht="24.95" customHeight="1" x14ac:dyDescent="0.25">
      <c r="A14" s="46">
        <v>5</v>
      </c>
      <c r="B14" s="56" t="s">
        <v>48</v>
      </c>
      <c r="C14" s="125">
        <v>41207162357</v>
      </c>
      <c r="D14" s="126" t="str">
        <f t="shared" si="1"/>
        <v>L</v>
      </c>
      <c r="E14" s="46">
        <v>6</v>
      </c>
      <c r="F14" s="46">
        <v>3</v>
      </c>
      <c r="G14" s="46">
        <v>4</v>
      </c>
      <c r="H14" s="46">
        <v>5</v>
      </c>
      <c r="I14" s="47">
        <f t="shared" si="2"/>
        <v>0.9</v>
      </c>
      <c r="J14" s="46">
        <v>3</v>
      </c>
      <c r="K14" s="46">
        <v>6</v>
      </c>
      <c r="L14" s="141">
        <v>3</v>
      </c>
      <c r="M14" s="142"/>
      <c r="N14" s="48">
        <f t="shared" si="3"/>
        <v>0.8</v>
      </c>
      <c r="O14" s="46">
        <v>6</v>
      </c>
      <c r="P14" s="46">
        <v>6</v>
      </c>
      <c r="Q14" s="46">
        <v>6</v>
      </c>
      <c r="R14" s="48">
        <f t="shared" si="4"/>
        <v>1.2000000000000002</v>
      </c>
      <c r="S14" s="46">
        <v>6</v>
      </c>
      <c r="T14" s="46">
        <v>6</v>
      </c>
      <c r="U14" s="48">
        <f t="shared" si="5"/>
        <v>1.2000000000000002</v>
      </c>
      <c r="V14" s="46">
        <v>6</v>
      </c>
      <c r="W14" s="49">
        <f t="shared" si="0"/>
        <v>1.9999999999999998</v>
      </c>
      <c r="X14" s="48">
        <f t="shared" si="6"/>
        <v>1.2000000000000002</v>
      </c>
      <c r="Y14" s="61">
        <f t="shared" si="7"/>
        <v>5</v>
      </c>
      <c r="AB14" s="127">
        <v>4</v>
      </c>
      <c r="AC14" s="127" t="s">
        <v>54</v>
      </c>
    </row>
    <row r="15" spans="1:29" ht="24.95" customHeight="1" x14ac:dyDescent="0.25">
      <c r="A15" s="46">
        <v>6</v>
      </c>
      <c r="B15" s="56" t="s">
        <v>45</v>
      </c>
      <c r="C15" s="125">
        <v>41209166359</v>
      </c>
      <c r="D15" s="126" t="str">
        <f t="shared" si="1"/>
        <v>L</v>
      </c>
      <c r="E15" s="46">
        <v>6</v>
      </c>
      <c r="F15" s="46">
        <v>5</v>
      </c>
      <c r="G15" s="46">
        <v>6</v>
      </c>
      <c r="H15" s="46">
        <v>6</v>
      </c>
      <c r="I15" s="47">
        <f t="shared" si="2"/>
        <v>1.1500000000000001</v>
      </c>
      <c r="J15" s="46">
        <v>6</v>
      </c>
      <c r="K15" s="46">
        <v>6</v>
      </c>
      <c r="L15" s="141">
        <v>3</v>
      </c>
      <c r="M15" s="142"/>
      <c r="N15" s="48">
        <f t="shared" si="3"/>
        <v>1</v>
      </c>
      <c r="O15" s="46">
        <v>6</v>
      </c>
      <c r="P15" s="46">
        <v>6</v>
      </c>
      <c r="Q15" s="46">
        <v>6</v>
      </c>
      <c r="R15" s="48">
        <f t="shared" si="4"/>
        <v>1.2000000000000002</v>
      </c>
      <c r="S15" s="46">
        <v>6</v>
      </c>
      <c r="T15" s="46">
        <v>6</v>
      </c>
      <c r="U15" s="48">
        <f t="shared" si="5"/>
        <v>1.2000000000000002</v>
      </c>
      <c r="V15" s="46">
        <v>6</v>
      </c>
      <c r="W15" s="49">
        <f t="shared" si="0"/>
        <v>1.9999999999999998</v>
      </c>
      <c r="X15" s="48">
        <f t="shared" si="6"/>
        <v>1.2000000000000002</v>
      </c>
      <c r="Y15" s="61">
        <f t="shared" si="7"/>
        <v>5</v>
      </c>
      <c r="AB15" s="127">
        <v>5</v>
      </c>
      <c r="AC15" s="127" t="s">
        <v>11</v>
      </c>
    </row>
    <row r="16" spans="1:29" ht="24.95" customHeight="1" x14ac:dyDescent="0.25">
      <c r="A16" s="46">
        <v>7</v>
      </c>
      <c r="B16" s="56" t="s">
        <v>32</v>
      </c>
      <c r="C16" s="125">
        <v>41208018957</v>
      </c>
      <c r="D16" s="126" t="str">
        <f t="shared" si="1"/>
        <v>L</v>
      </c>
      <c r="E16" s="46">
        <v>5</v>
      </c>
      <c r="F16" s="46">
        <v>6</v>
      </c>
      <c r="G16" s="46">
        <v>6</v>
      </c>
      <c r="H16" s="46">
        <v>6</v>
      </c>
      <c r="I16" s="47">
        <f t="shared" si="2"/>
        <v>1.1500000000000001</v>
      </c>
      <c r="J16" s="46">
        <v>6</v>
      </c>
      <c r="K16" s="46">
        <v>6</v>
      </c>
      <c r="L16" s="141">
        <v>3</v>
      </c>
      <c r="M16" s="142"/>
      <c r="N16" s="48">
        <f t="shared" si="3"/>
        <v>1</v>
      </c>
      <c r="O16" s="46">
        <v>6</v>
      </c>
      <c r="P16" s="46">
        <v>6</v>
      </c>
      <c r="Q16" s="46">
        <v>6</v>
      </c>
      <c r="R16" s="48">
        <f t="shared" si="4"/>
        <v>1.2000000000000002</v>
      </c>
      <c r="S16" s="46">
        <v>6</v>
      </c>
      <c r="T16" s="46">
        <v>6</v>
      </c>
      <c r="U16" s="48">
        <f t="shared" si="5"/>
        <v>1.2000000000000002</v>
      </c>
      <c r="V16" s="46">
        <v>6</v>
      </c>
      <c r="W16" s="49">
        <f t="shared" si="0"/>
        <v>1.9999999999999998</v>
      </c>
      <c r="X16" s="48">
        <f t="shared" si="6"/>
        <v>1.2000000000000002</v>
      </c>
      <c r="Y16" s="61">
        <f t="shared" si="7"/>
        <v>5</v>
      </c>
      <c r="AB16" s="127">
        <v>6</v>
      </c>
      <c r="AC16" s="127" t="s">
        <v>54</v>
      </c>
    </row>
    <row r="17" spans="1:29" ht="24.95" customHeight="1" x14ac:dyDescent="0.25">
      <c r="A17" s="46">
        <v>8</v>
      </c>
      <c r="B17" s="56" t="s">
        <v>44</v>
      </c>
      <c r="C17" s="125">
        <v>41203018933</v>
      </c>
      <c r="D17" s="126" t="str">
        <f t="shared" si="1"/>
        <v>L</v>
      </c>
      <c r="E17" s="46">
        <v>3</v>
      </c>
      <c r="F17" s="46">
        <v>6</v>
      </c>
      <c r="G17" s="46">
        <v>3</v>
      </c>
      <c r="H17" s="46">
        <v>6</v>
      </c>
      <c r="I17" s="47">
        <f t="shared" si="2"/>
        <v>0.9</v>
      </c>
      <c r="J17" s="46">
        <v>6</v>
      </c>
      <c r="K17" s="46">
        <v>6</v>
      </c>
      <c r="L17" s="141">
        <v>5</v>
      </c>
      <c r="M17" s="142"/>
      <c r="N17" s="48">
        <f t="shared" si="3"/>
        <v>1.1333333333333335</v>
      </c>
      <c r="O17" s="46">
        <v>6</v>
      </c>
      <c r="P17" s="46">
        <v>6</v>
      </c>
      <c r="Q17" s="46">
        <v>6</v>
      </c>
      <c r="R17" s="48">
        <f t="shared" si="4"/>
        <v>1.2000000000000002</v>
      </c>
      <c r="S17" s="46">
        <v>6</v>
      </c>
      <c r="T17" s="46">
        <v>6</v>
      </c>
      <c r="U17" s="48">
        <f t="shared" si="5"/>
        <v>1.2000000000000002</v>
      </c>
      <c r="V17" s="46">
        <v>6</v>
      </c>
      <c r="W17" s="49">
        <f t="shared" si="0"/>
        <v>1.9999999999999998</v>
      </c>
      <c r="X17" s="48">
        <f t="shared" si="6"/>
        <v>1.2000000000000002</v>
      </c>
      <c r="Y17" s="61">
        <f t="shared" si="7"/>
        <v>5</v>
      </c>
      <c r="AB17" s="127">
        <v>7</v>
      </c>
      <c r="AC17" s="127" t="s">
        <v>11</v>
      </c>
    </row>
    <row r="18" spans="1:29" ht="24.95" customHeight="1" x14ac:dyDescent="0.25">
      <c r="A18" s="46">
        <v>9</v>
      </c>
      <c r="B18" s="56" t="s">
        <v>239</v>
      </c>
      <c r="C18" s="125">
        <v>41208162564</v>
      </c>
      <c r="D18" s="126" t="str">
        <f t="shared" si="1"/>
        <v>P</v>
      </c>
      <c r="E18" s="46">
        <v>6</v>
      </c>
      <c r="F18" s="46">
        <v>2</v>
      </c>
      <c r="G18" s="46">
        <v>6</v>
      </c>
      <c r="H18" s="46">
        <v>4</v>
      </c>
      <c r="I18" s="47">
        <f t="shared" si="2"/>
        <v>0.9</v>
      </c>
      <c r="J18" s="46">
        <v>6</v>
      </c>
      <c r="K18" s="46">
        <v>6</v>
      </c>
      <c r="L18" s="141">
        <v>5</v>
      </c>
      <c r="M18" s="142"/>
      <c r="N18" s="48">
        <f t="shared" si="3"/>
        <v>1.1333333333333335</v>
      </c>
      <c r="O18" s="46">
        <v>6</v>
      </c>
      <c r="P18" s="46">
        <v>6</v>
      </c>
      <c r="Q18" s="46">
        <v>6</v>
      </c>
      <c r="R18" s="48">
        <f t="shared" si="4"/>
        <v>1.2000000000000002</v>
      </c>
      <c r="S18" s="46">
        <v>6</v>
      </c>
      <c r="T18" s="46">
        <v>6</v>
      </c>
      <c r="U18" s="48">
        <f t="shared" si="5"/>
        <v>1.2000000000000002</v>
      </c>
      <c r="V18" s="46">
        <v>6</v>
      </c>
      <c r="W18" s="49">
        <f t="shared" si="0"/>
        <v>1.9999999999999998</v>
      </c>
      <c r="X18" s="48">
        <f t="shared" si="6"/>
        <v>1.2000000000000002</v>
      </c>
      <c r="Y18" s="61">
        <f t="shared" si="7"/>
        <v>5</v>
      </c>
      <c r="AB18" s="127">
        <v>8</v>
      </c>
      <c r="AC18" s="127" t="s">
        <v>54</v>
      </c>
    </row>
    <row r="19" spans="1:29" ht="24.95" customHeight="1" x14ac:dyDescent="0.25">
      <c r="A19" s="46">
        <v>10</v>
      </c>
      <c r="B19" s="56" t="s">
        <v>23</v>
      </c>
      <c r="C19" s="125">
        <v>41209169898</v>
      </c>
      <c r="D19" s="126" t="str">
        <f t="shared" si="1"/>
        <v>P</v>
      </c>
      <c r="E19" s="46">
        <v>5</v>
      </c>
      <c r="F19" s="46">
        <v>6</v>
      </c>
      <c r="G19" s="46">
        <v>6</v>
      </c>
      <c r="H19" s="46">
        <v>6</v>
      </c>
      <c r="I19" s="47">
        <f t="shared" si="2"/>
        <v>1.1500000000000001</v>
      </c>
      <c r="J19" s="46">
        <v>1</v>
      </c>
      <c r="K19" s="46">
        <v>6</v>
      </c>
      <c r="L19" s="141">
        <v>5</v>
      </c>
      <c r="M19" s="142"/>
      <c r="N19" s="48">
        <f t="shared" si="3"/>
        <v>0.8</v>
      </c>
      <c r="O19" s="46">
        <v>6</v>
      </c>
      <c r="P19" s="46">
        <v>6</v>
      </c>
      <c r="Q19" s="46">
        <v>6</v>
      </c>
      <c r="R19" s="48">
        <f t="shared" si="4"/>
        <v>1.2000000000000002</v>
      </c>
      <c r="S19" s="46">
        <v>6</v>
      </c>
      <c r="T19" s="46">
        <v>6</v>
      </c>
      <c r="U19" s="48">
        <f t="shared" si="5"/>
        <v>1.2000000000000002</v>
      </c>
      <c r="V19" s="46">
        <v>6</v>
      </c>
      <c r="W19" s="49">
        <f t="shared" si="0"/>
        <v>1.9999999999999998</v>
      </c>
      <c r="X19" s="48">
        <f t="shared" si="6"/>
        <v>1.2000000000000002</v>
      </c>
      <c r="Y19" s="61">
        <f t="shared" si="7"/>
        <v>5</v>
      </c>
      <c r="AB19" s="127">
        <v>9</v>
      </c>
      <c r="AC19" s="127" t="s">
        <v>11</v>
      </c>
    </row>
    <row r="20" spans="1:29" ht="24.95" customHeight="1" x14ac:dyDescent="0.25">
      <c r="A20" s="46">
        <v>11</v>
      </c>
      <c r="B20" s="56" t="s">
        <v>42</v>
      </c>
      <c r="C20" s="125">
        <v>41216167867</v>
      </c>
      <c r="D20" s="126" t="str">
        <f t="shared" si="1"/>
        <v>L</v>
      </c>
      <c r="E20" s="46">
        <v>6</v>
      </c>
      <c r="F20" s="46">
        <v>3</v>
      </c>
      <c r="G20" s="46">
        <v>4</v>
      </c>
      <c r="H20" s="46">
        <v>5</v>
      </c>
      <c r="I20" s="47">
        <f t="shared" si="2"/>
        <v>0.9</v>
      </c>
      <c r="J20" s="46">
        <v>6</v>
      </c>
      <c r="K20" s="46">
        <v>6</v>
      </c>
      <c r="L20" s="141">
        <v>5</v>
      </c>
      <c r="M20" s="142"/>
      <c r="N20" s="48">
        <f t="shared" si="3"/>
        <v>1.1333333333333335</v>
      </c>
      <c r="O20" s="46">
        <v>6</v>
      </c>
      <c r="P20" s="46">
        <v>1</v>
      </c>
      <c r="Q20" s="46">
        <v>6</v>
      </c>
      <c r="R20" s="48">
        <f t="shared" si="4"/>
        <v>0.8666666666666667</v>
      </c>
      <c r="S20" s="46">
        <v>1</v>
      </c>
      <c r="T20" s="46">
        <v>6</v>
      </c>
      <c r="U20" s="48">
        <f t="shared" si="5"/>
        <v>0.70000000000000007</v>
      </c>
      <c r="V20" s="46">
        <v>6</v>
      </c>
      <c r="W20" s="49">
        <f t="shared" si="0"/>
        <v>1.4270833333333333</v>
      </c>
      <c r="X20" s="48">
        <f t="shared" si="6"/>
        <v>1.2000000000000002</v>
      </c>
      <c r="Y20" s="61">
        <f t="shared" si="7"/>
        <v>4</v>
      </c>
    </row>
    <row r="21" spans="1:29" ht="24.95" customHeight="1" x14ac:dyDescent="0.25">
      <c r="A21" s="46">
        <v>12</v>
      </c>
      <c r="B21" s="56" t="s">
        <v>240</v>
      </c>
      <c r="C21" s="125">
        <v>41219169638</v>
      </c>
      <c r="D21" s="126" t="str">
        <f t="shared" si="1"/>
        <v>P</v>
      </c>
      <c r="E21" s="46">
        <v>6</v>
      </c>
      <c r="F21" s="46">
        <v>5</v>
      </c>
      <c r="G21" s="46">
        <v>6</v>
      </c>
      <c r="H21" s="46">
        <v>6</v>
      </c>
      <c r="I21" s="47">
        <f t="shared" si="2"/>
        <v>1.1500000000000001</v>
      </c>
      <c r="J21" s="46">
        <v>6</v>
      </c>
      <c r="K21" s="46">
        <v>6</v>
      </c>
      <c r="L21" s="141">
        <v>6</v>
      </c>
      <c r="M21" s="142"/>
      <c r="N21" s="48">
        <f t="shared" si="3"/>
        <v>1.2000000000000002</v>
      </c>
      <c r="O21" s="46">
        <v>6</v>
      </c>
      <c r="P21" s="46">
        <v>6</v>
      </c>
      <c r="Q21" s="46">
        <v>6</v>
      </c>
      <c r="R21" s="48">
        <f t="shared" si="4"/>
        <v>1.2000000000000002</v>
      </c>
      <c r="S21" s="46">
        <v>6</v>
      </c>
      <c r="T21" s="46">
        <v>6</v>
      </c>
      <c r="U21" s="48">
        <f t="shared" si="5"/>
        <v>1.2000000000000002</v>
      </c>
      <c r="V21" s="46">
        <v>6</v>
      </c>
      <c r="W21" s="49">
        <f t="shared" si="0"/>
        <v>1.9999999999999998</v>
      </c>
      <c r="X21" s="48">
        <f t="shared" si="6"/>
        <v>1.2000000000000002</v>
      </c>
      <c r="Y21" s="61">
        <f t="shared" si="7"/>
        <v>5</v>
      </c>
    </row>
    <row r="22" spans="1:29" ht="24.95" customHeight="1" x14ac:dyDescent="0.25">
      <c r="A22" s="46">
        <v>13</v>
      </c>
      <c r="B22" s="56" t="s">
        <v>37</v>
      </c>
      <c r="C22" s="125">
        <v>41229162398</v>
      </c>
      <c r="D22" s="126" t="str">
        <f t="shared" si="1"/>
        <v>P</v>
      </c>
      <c r="E22" s="46">
        <v>6</v>
      </c>
      <c r="F22" s="46">
        <v>6</v>
      </c>
      <c r="G22" s="46">
        <v>6</v>
      </c>
      <c r="H22" s="46">
        <v>6</v>
      </c>
      <c r="I22" s="47">
        <f t="shared" si="2"/>
        <v>1.2000000000000002</v>
      </c>
      <c r="J22" s="46">
        <v>6</v>
      </c>
      <c r="K22" s="46">
        <v>6</v>
      </c>
      <c r="L22" s="141">
        <v>5</v>
      </c>
      <c r="M22" s="142"/>
      <c r="N22" s="48">
        <f t="shared" si="3"/>
        <v>1.1333333333333335</v>
      </c>
      <c r="O22" s="46">
        <v>6</v>
      </c>
      <c r="P22" s="46">
        <v>6</v>
      </c>
      <c r="Q22" s="46">
        <v>6</v>
      </c>
      <c r="R22" s="48">
        <f t="shared" si="4"/>
        <v>1.2000000000000002</v>
      </c>
      <c r="S22" s="46">
        <v>6</v>
      </c>
      <c r="T22" s="46">
        <v>6</v>
      </c>
      <c r="U22" s="48">
        <f t="shared" si="5"/>
        <v>1.2000000000000002</v>
      </c>
      <c r="V22" s="46">
        <v>6</v>
      </c>
      <c r="W22" s="49">
        <f t="shared" si="0"/>
        <v>1.9999999999999998</v>
      </c>
      <c r="X22" s="48">
        <f t="shared" si="6"/>
        <v>1.2000000000000002</v>
      </c>
      <c r="Y22" s="61">
        <f t="shared" si="7"/>
        <v>5</v>
      </c>
    </row>
    <row r="23" spans="1:29" ht="24.95" customHeight="1" x14ac:dyDescent="0.25">
      <c r="A23" s="46">
        <v>14</v>
      </c>
      <c r="B23" s="56" t="s">
        <v>55</v>
      </c>
      <c r="C23" s="125">
        <v>41203168754</v>
      </c>
      <c r="D23" s="126" t="str">
        <f t="shared" si="1"/>
        <v>P</v>
      </c>
      <c r="E23" s="46">
        <v>6</v>
      </c>
      <c r="F23" s="46">
        <v>6</v>
      </c>
      <c r="G23" s="46">
        <v>6</v>
      </c>
      <c r="H23" s="46">
        <v>6</v>
      </c>
      <c r="I23" s="47">
        <f t="shared" si="2"/>
        <v>1.2000000000000002</v>
      </c>
      <c r="J23" s="46">
        <v>6</v>
      </c>
      <c r="K23" s="46">
        <v>6</v>
      </c>
      <c r="L23" s="141">
        <v>5</v>
      </c>
      <c r="M23" s="142"/>
      <c r="N23" s="48">
        <f t="shared" si="3"/>
        <v>1.1333333333333335</v>
      </c>
      <c r="O23" s="46">
        <v>6</v>
      </c>
      <c r="P23" s="46">
        <v>6</v>
      </c>
      <c r="Q23" s="46">
        <v>6</v>
      </c>
      <c r="R23" s="48">
        <f t="shared" si="4"/>
        <v>1.2000000000000002</v>
      </c>
      <c r="S23" s="46">
        <v>6</v>
      </c>
      <c r="T23" s="46">
        <v>6</v>
      </c>
      <c r="U23" s="48">
        <f t="shared" si="5"/>
        <v>1.2000000000000002</v>
      </c>
      <c r="V23" s="46">
        <v>6</v>
      </c>
      <c r="W23" s="49">
        <f t="shared" si="0"/>
        <v>1.9999999999999998</v>
      </c>
      <c r="X23" s="48">
        <f t="shared" si="6"/>
        <v>1.2000000000000002</v>
      </c>
      <c r="Y23" s="61">
        <f t="shared" si="7"/>
        <v>5</v>
      </c>
    </row>
    <row r="24" spans="1:29" ht="24.95" customHeight="1" x14ac:dyDescent="0.25">
      <c r="A24" s="46">
        <v>15</v>
      </c>
      <c r="B24" s="56" t="s">
        <v>50</v>
      </c>
      <c r="C24" s="125">
        <v>41206162335</v>
      </c>
      <c r="D24" s="126" t="str">
        <f t="shared" si="1"/>
        <v>L</v>
      </c>
      <c r="E24" s="46">
        <v>6</v>
      </c>
      <c r="F24" s="46">
        <v>6</v>
      </c>
      <c r="G24" s="46">
        <v>6</v>
      </c>
      <c r="H24" s="46">
        <v>6</v>
      </c>
      <c r="I24" s="47">
        <f t="shared" si="2"/>
        <v>1.2000000000000002</v>
      </c>
      <c r="J24" s="46">
        <v>6</v>
      </c>
      <c r="K24" s="46">
        <v>6</v>
      </c>
      <c r="L24" s="141">
        <v>5</v>
      </c>
      <c r="M24" s="142"/>
      <c r="N24" s="48">
        <f t="shared" si="3"/>
        <v>1.1333333333333335</v>
      </c>
      <c r="O24" s="46">
        <v>6</v>
      </c>
      <c r="P24" s="46">
        <v>6</v>
      </c>
      <c r="Q24" s="46">
        <v>6</v>
      </c>
      <c r="R24" s="48">
        <f t="shared" si="4"/>
        <v>1.2000000000000002</v>
      </c>
      <c r="S24" s="46">
        <v>6</v>
      </c>
      <c r="T24" s="46">
        <v>6</v>
      </c>
      <c r="U24" s="48">
        <f t="shared" si="5"/>
        <v>1.2000000000000002</v>
      </c>
      <c r="V24" s="46">
        <v>6</v>
      </c>
      <c r="W24" s="49">
        <f t="shared" si="0"/>
        <v>1.9999999999999998</v>
      </c>
      <c r="X24" s="48">
        <f t="shared" si="6"/>
        <v>1.2000000000000002</v>
      </c>
      <c r="Y24" s="61">
        <f t="shared" si="7"/>
        <v>5</v>
      </c>
    </row>
    <row r="25" spans="1:29" ht="24.95" customHeight="1" x14ac:dyDescent="0.25">
      <c r="A25" s="46">
        <v>16</v>
      </c>
      <c r="B25" s="56" t="s">
        <v>31</v>
      </c>
      <c r="C25" s="125">
        <v>41209166267</v>
      </c>
      <c r="D25" s="126" t="str">
        <f t="shared" si="1"/>
        <v>L</v>
      </c>
      <c r="E25" s="46">
        <v>6</v>
      </c>
      <c r="F25" s="46">
        <v>6</v>
      </c>
      <c r="G25" s="46">
        <v>6</v>
      </c>
      <c r="H25" s="46">
        <v>6</v>
      </c>
      <c r="I25" s="47">
        <f t="shared" si="2"/>
        <v>1.2000000000000002</v>
      </c>
      <c r="J25" s="46">
        <v>6</v>
      </c>
      <c r="K25" s="46">
        <v>6</v>
      </c>
      <c r="L25" s="141">
        <v>5</v>
      </c>
      <c r="M25" s="142"/>
      <c r="N25" s="48">
        <f t="shared" si="3"/>
        <v>1.1333333333333335</v>
      </c>
      <c r="O25" s="46">
        <v>6</v>
      </c>
      <c r="P25" s="46">
        <v>6</v>
      </c>
      <c r="Q25" s="46">
        <v>6</v>
      </c>
      <c r="R25" s="48">
        <f t="shared" si="4"/>
        <v>1.2000000000000002</v>
      </c>
      <c r="S25" s="46">
        <v>6</v>
      </c>
      <c r="T25" s="46">
        <v>6</v>
      </c>
      <c r="U25" s="48">
        <f t="shared" si="5"/>
        <v>1.2000000000000002</v>
      </c>
      <c r="V25" s="46">
        <v>6</v>
      </c>
      <c r="W25" s="49">
        <f t="shared" si="0"/>
        <v>1.9999999999999998</v>
      </c>
      <c r="X25" s="48">
        <f t="shared" si="6"/>
        <v>1.2000000000000002</v>
      </c>
      <c r="Y25" s="61">
        <f t="shared" si="7"/>
        <v>5</v>
      </c>
    </row>
    <row r="26" spans="1:29" ht="24.95" customHeight="1" x14ac:dyDescent="0.25">
      <c r="A26" s="46">
        <v>17</v>
      </c>
      <c r="B26" s="56" t="s">
        <v>47</v>
      </c>
      <c r="C26" s="125">
        <v>41211166993</v>
      </c>
      <c r="D26" s="126" t="str">
        <f t="shared" si="1"/>
        <v>L</v>
      </c>
      <c r="E26" s="46">
        <v>6</v>
      </c>
      <c r="F26" s="46">
        <v>6</v>
      </c>
      <c r="G26" s="46">
        <v>6</v>
      </c>
      <c r="H26" s="46">
        <v>6</v>
      </c>
      <c r="I26" s="47">
        <f t="shared" si="2"/>
        <v>1.2000000000000002</v>
      </c>
      <c r="J26" s="46">
        <v>6</v>
      </c>
      <c r="K26" s="46">
        <v>6</v>
      </c>
      <c r="L26" s="141">
        <v>6</v>
      </c>
      <c r="M26" s="142"/>
      <c r="N26" s="48">
        <f t="shared" si="3"/>
        <v>1.2000000000000002</v>
      </c>
      <c r="O26" s="46">
        <v>6</v>
      </c>
      <c r="P26" s="46">
        <v>6</v>
      </c>
      <c r="Q26" s="46">
        <v>6</v>
      </c>
      <c r="R26" s="48">
        <f t="shared" si="4"/>
        <v>1.2000000000000002</v>
      </c>
      <c r="S26" s="46">
        <v>6</v>
      </c>
      <c r="T26" s="46">
        <v>6</v>
      </c>
      <c r="U26" s="48">
        <f t="shared" si="5"/>
        <v>1.2000000000000002</v>
      </c>
      <c r="V26" s="46">
        <v>6</v>
      </c>
      <c r="W26" s="49">
        <f t="shared" si="0"/>
        <v>1.9999999999999998</v>
      </c>
      <c r="X26" s="48">
        <f t="shared" si="6"/>
        <v>1.2000000000000002</v>
      </c>
      <c r="Y26" s="61">
        <f t="shared" si="7"/>
        <v>6</v>
      </c>
    </row>
    <row r="27" spans="1:29" ht="24.95" customHeight="1" x14ac:dyDescent="0.25">
      <c r="A27" s="46">
        <v>18</v>
      </c>
      <c r="B27" s="56" t="s">
        <v>21</v>
      </c>
      <c r="C27" s="125">
        <v>41236161248</v>
      </c>
      <c r="D27" s="126" t="str">
        <f t="shared" si="1"/>
        <v>P</v>
      </c>
      <c r="E27" s="46">
        <v>6</v>
      </c>
      <c r="F27" s="46">
        <v>6</v>
      </c>
      <c r="G27" s="46">
        <v>6</v>
      </c>
      <c r="H27" s="46">
        <v>6</v>
      </c>
      <c r="I27" s="47">
        <f t="shared" si="2"/>
        <v>1.2000000000000002</v>
      </c>
      <c r="J27" s="46">
        <v>6</v>
      </c>
      <c r="K27" s="46">
        <v>6</v>
      </c>
      <c r="L27" s="141">
        <v>5</v>
      </c>
      <c r="M27" s="142"/>
      <c r="N27" s="48">
        <f t="shared" si="3"/>
        <v>1.1333333333333335</v>
      </c>
      <c r="O27" s="46">
        <v>6</v>
      </c>
      <c r="P27" s="46">
        <v>6</v>
      </c>
      <c r="Q27" s="46">
        <v>6</v>
      </c>
      <c r="R27" s="48">
        <f t="shared" si="4"/>
        <v>1.2000000000000002</v>
      </c>
      <c r="S27" s="46">
        <v>6</v>
      </c>
      <c r="T27" s="46">
        <v>6</v>
      </c>
      <c r="U27" s="48">
        <f t="shared" si="5"/>
        <v>1.2000000000000002</v>
      </c>
      <c r="V27" s="46">
        <v>6</v>
      </c>
      <c r="W27" s="49">
        <f t="shared" si="0"/>
        <v>1.9999999999999998</v>
      </c>
      <c r="X27" s="48">
        <f t="shared" si="6"/>
        <v>1.2000000000000002</v>
      </c>
      <c r="Y27" s="61">
        <f t="shared" si="7"/>
        <v>5</v>
      </c>
    </row>
    <row r="28" spans="1:29" ht="24.95" customHeight="1" x14ac:dyDescent="0.25">
      <c r="A28" s="46">
        <v>19</v>
      </c>
      <c r="B28" s="56" t="s">
        <v>25</v>
      </c>
      <c r="C28" s="125">
        <v>41223161353</v>
      </c>
      <c r="D28" s="126" t="str">
        <f t="shared" si="1"/>
        <v>L</v>
      </c>
      <c r="E28" s="46">
        <v>6</v>
      </c>
      <c r="F28" s="46">
        <v>6</v>
      </c>
      <c r="G28" s="46">
        <v>6</v>
      </c>
      <c r="H28" s="46">
        <v>6</v>
      </c>
      <c r="I28" s="47">
        <f t="shared" si="2"/>
        <v>1.2000000000000002</v>
      </c>
      <c r="J28" s="46">
        <v>6</v>
      </c>
      <c r="K28" s="46">
        <v>6</v>
      </c>
      <c r="L28" s="141">
        <v>5</v>
      </c>
      <c r="M28" s="142"/>
      <c r="N28" s="48">
        <f t="shared" si="3"/>
        <v>1.1333333333333335</v>
      </c>
      <c r="O28" s="46">
        <v>6</v>
      </c>
      <c r="P28" s="46">
        <v>6</v>
      </c>
      <c r="Q28" s="46">
        <v>6</v>
      </c>
      <c r="R28" s="48">
        <f t="shared" si="4"/>
        <v>1.2000000000000002</v>
      </c>
      <c r="S28" s="46">
        <v>6</v>
      </c>
      <c r="T28" s="46">
        <v>6</v>
      </c>
      <c r="U28" s="48">
        <f t="shared" si="5"/>
        <v>1.2000000000000002</v>
      </c>
      <c r="V28" s="46">
        <v>6</v>
      </c>
      <c r="W28" s="49">
        <f t="shared" si="0"/>
        <v>1.9999999999999998</v>
      </c>
      <c r="X28" s="48">
        <f t="shared" si="6"/>
        <v>1.2000000000000002</v>
      </c>
      <c r="Y28" s="61">
        <f t="shared" si="7"/>
        <v>5</v>
      </c>
    </row>
    <row r="29" spans="1:29" ht="24.95" customHeight="1" x14ac:dyDescent="0.25">
      <c r="A29" s="46">
        <v>20</v>
      </c>
      <c r="B29" s="56" t="s">
        <v>49</v>
      </c>
      <c r="C29" s="125">
        <v>41225169897</v>
      </c>
      <c r="D29" s="126" t="str">
        <f t="shared" si="1"/>
        <v>L</v>
      </c>
      <c r="E29" s="46">
        <v>1</v>
      </c>
      <c r="F29" s="46">
        <v>6</v>
      </c>
      <c r="G29" s="46">
        <v>6</v>
      </c>
      <c r="H29" s="46">
        <v>6</v>
      </c>
      <c r="I29" s="47">
        <f t="shared" si="2"/>
        <v>0.95000000000000007</v>
      </c>
      <c r="J29" s="46">
        <v>6</v>
      </c>
      <c r="K29" s="46">
        <v>6</v>
      </c>
      <c r="L29" s="141">
        <v>5</v>
      </c>
      <c r="M29" s="142"/>
      <c r="N29" s="48">
        <f t="shared" si="3"/>
        <v>1.1333333333333335</v>
      </c>
      <c r="O29" s="46">
        <v>6</v>
      </c>
      <c r="P29" s="46">
        <v>6</v>
      </c>
      <c r="Q29" s="46">
        <v>6</v>
      </c>
      <c r="R29" s="48">
        <f t="shared" si="4"/>
        <v>1.2000000000000002</v>
      </c>
      <c r="S29" s="46">
        <v>6</v>
      </c>
      <c r="T29" s="46">
        <v>6</v>
      </c>
      <c r="U29" s="48">
        <f t="shared" si="5"/>
        <v>1.2000000000000002</v>
      </c>
      <c r="V29" s="46">
        <v>6</v>
      </c>
      <c r="W29" s="49">
        <f t="shared" si="0"/>
        <v>1.9999999999999998</v>
      </c>
      <c r="X29" s="48">
        <f t="shared" si="6"/>
        <v>1.2000000000000002</v>
      </c>
      <c r="Y29" s="61">
        <f t="shared" si="7"/>
        <v>5</v>
      </c>
    </row>
    <row r="30" spans="1:29" ht="24.95" customHeight="1" x14ac:dyDescent="0.25">
      <c r="A30" s="46">
        <v>21</v>
      </c>
      <c r="B30" s="56" t="s">
        <v>241</v>
      </c>
      <c r="C30" s="125">
        <v>41216163696</v>
      </c>
      <c r="D30" s="126" t="str">
        <f t="shared" si="1"/>
        <v>P</v>
      </c>
      <c r="E30" s="46">
        <v>6</v>
      </c>
      <c r="F30" s="46">
        <v>6</v>
      </c>
      <c r="G30" s="46">
        <v>6</v>
      </c>
      <c r="H30" s="46">
        <v>6</v>
      </c>
      <c r="I30" s="47">
        <f t="shared" si="2"/>
        <v>1.2000000000000002</v>
      </c>
      <c r="J30" s="46">
        <v>6</v>
      </c>
      <c r="K30" s="46">
        <v>6</v>
      </c>
      <c r="L30" s="141">
        <v>5</v>
      </c>
      <c r="M30" s="142"/>
      <c r="N30" s="48">
        <f t="shared" si="3"/>
        <v>1.1333333333333335</v>
      </c>
      <c r="O30" s="46">
        <v>6</v>
      </c>
      <c r="P30" s="46">
        <v>6</v>
      </c>
      <c r="Q30" s="46">
        <v>6</v>
      </c>
      <c r="R30" s="48">
        <f t="shared" si="4"/>
        <v>1.2000000000000002</v>
      </c>
      <c r="S30" s="46">
        <v>6</v>
      </c>
      <c r="T30" s="46">
        <v>6</v>
      </c>
      <c r="U30" s="48">
        <f t="shared" si="5"/>
        <v>1.2000000000000002</v>
      </c>
      <c r="V30" s="46">
        <v>6</v>
      </c>
      <c r="W30" s="49">
        <f t="shared" si="0"/>
        <v>1.9999999999999998</v>
      </c>
      <c r="X30" s="48">
        <f t="shared" si="6"/>
        <v>1.2000000000000002</v>
      </c>
      <c r="Y30" s="61">
        <f t="shared" si="7"/>
        <v>5</v>
      </c>
    </row>
    <row r="31" spans="1:29" ht="24.95" customHeight="1" x14ac:dyDescent="0.25">
      <c r="A31" s="46">
        <v>22</v>
      </c>
      <c r="B31" s="56" t="s">
        <v>242</v>
      </c>
      <c r="C31" s="125">
        <v>41227163424</v>
      </c>
      <c r="D31" s="126" t="str">
        <f t="shared" si="1"/>
        <v>P</v>
      </c>
      <c r="E31" s="46">
        <v>6</v>
      </c>
      <c r="F31" s="46">
        <v>6</v>
      </c>
      <c r="G31" s="46">
        <v>6</v>
      </c>
      <c r="H31" s="46">
        <v>6</v>
      </c>
      <c r="I31" s="47">
        <f t="shared" si="2"/>
        <v>1.2000000000000002</v>
      </c>
      <c r="J31" s="46">
        <v>6</v>
      </c>
      <c r="K31" s="46">
        <v>6</v>
      </c>
      <c r="L31" s="141">
        <v>6</v>
      </c>
      <c r="M31" s="142"/>
      <c r="N31" s="48">
        <f t="shared" si="3"/>
        <v>1.2000000000000002</v>
      </c>
      <c r="O31" s="46">
        <v>6</v>
      </c>
      <c r="P31" s="46">
        <v>6</v>
      </c>
      <c r="Q31" s="46">
        <v>6</v>
      </c>
      <c r="R31" s="48">
        <f t="shared" si="4"/>
        <v>1.2000000000000002</v>
      </c>
      <c r="S31" s="46">
        <v>6</v>
      </c>
      <c r="T31" s="46">
        <v>6</v>
      </c>
      <c r="U31" s="48">
        <f t="shared" si="5"/>
        <v>1.2000000000000002</v>
      </c>
      <c r="V31" s="46">
        <v>6</v>
      </c>
      <c r="W31" s="49">
        <f t="shared" si="0"/>
        <v>1.9999999999999998</v>
      </c>
      <c r="X31" s="48">
        <f t="shared" si="6"/>
        <v>1.2000000000000002</v>
      </c>
      <c r="Y31" s="61">
        <f t="shared" si="7"/>
        <v>6</v>
      </c>
    </row>
    <row r="32" spans="1:29" ht="24.95" customHeight="1" x14ac:dyDescent="0.25">
      <c r="A32" s="46">
        <v>23</v>
      </c>
      <c r="B32" s="56" t="s">
        <v>243</v>
      </c>
      <c r="C32" s="125">
        <v>41228166363</v>
      </c>
      <c r="D32" s="126" t="str">
        <f t="shared" si="1"/>
        <v>L</v>
      </c>
      <c r="E32" s="46">
        <v>1</v>
      </c>
      <c r="F32" s="46">
        <v>5</v>
      </c>
      <c r="G32" s="46">
        <v>6</v>
      </c>
      <c r="H32" s="46">
        <v>6</v>
      </c>
      <c r="I32" s="47">
        <f t="shared" si="2"/>
        <v>0.9</v>
      </c>
      <c r="J32" s="46">
        <v>6</v>
      </c>
      <c r="K32" s="46">
        <v>6</v>
      </c>
      <c r="L32" s="141">
        <v>5</v>
      </c>
      <c r="M32" s="142"/>
      <c r="N32" s="48">
        <f t="shared" si="3"/>
        <v>1.1333333333333335</v>
      </c>
      <c r="O32" s="46">
        <v>6</v>
      </c>
      <c r="P32" s="46">
        <v>6</v>
      </c>
      <c r="Q32" s="46">
        <v>6</v>
      </c>
      <c r="R32" s="48">
        <f t="shared" si="4"/>
        <v>1.2000000000000002</v>
      </c>
      <c r="S32" s="46">
        <v>6</v>
      </c>
      <c r="T32" s="46">
        <v>6</v>
      </c>
      <c r="U32" s="48">
        <f t="shared" si="5"/>
        <v>1.2000000000000002</v>
      </c>
      <c r="V32" s="46">
        <v>6</v>
      </c>
      <c r="W32" s="49">
        <f t="shared" si="0"/>
        <v>1.9999999999999998</v>
      </c>
      <c r="X32" s="48">
        <f t="shared" si="6"/>
        <v>1.2000000000000002</v>
      </c>
      <c r="Y32" s="61">
        <f t="shared" si="7"/>
        <v>5</v>
      </c>
    </row>
    <row r="33" spans="1:25" ht="24.95" customHeight="1" x14ac:dyDescent="0.25">
      <c r="A33" s="46">
        <v>24</v>
      </c>
      <c r="B33" s="56" t="s">
        <v>244</v>
      </c>
      <c r="C33" s="125">
        <v>41213169763</v>
      </c>
      <c r="D33" s="126" t="str">
        <f t="shared" si="1"/>
        <v>L</v>
      </c>
      <c r="E33" s="46">
        <v>6</v>
      </c>
      <c r="F33" s="46">
        <v>6</v>
      </c>
      <c r="G33" s="46">
        <v>6</v>
      </c>
      <c r="H33" s="46">
        <v>6</v>
      </c>
      <c r="I33" s="47">
        <f t="shared" si="2"/>
        <v>1.2000000000000002</v>
      </c>
      <c r="J33" s="46">
        <v>6</v>
      </c>
      <c r="K33" s="46">
        <v>6</v>
      </c>
      <c r="L33" s="141">
        <v>5</v>
      </c>
      <c r="M33" s="142"/>
      <c r="N33" s="48">
        <f t="shared" si="3"/>
        <v>1.1333333333333335</v>
      </c>
      <c r="O33" s="46">
        <v>6</v>
      </c>
      <c r="P33" s="46">
        <v>6</v>
      </c>
      <c r="Q33" s="46">
        <v>6</v>
      </c>
      <c r="R33" s="48">
        <f t="shared" si="4"/>
        <v>1.2000000000000002</v>
      </c>
      <c r="S33" s="46">
        <v>6</v>
      </c>
      <c r="T33" s="46">
        <v>6</v>
      </c>
      <c r="U33" s="48">
        <f t="shared" si="5"/>
        <v>1.2000000000000002</v>
      </c>
      <c r="V33" s="46">
        <v>6</v>
      </c>
      <c r="W33" s="49">
        <f t="shared" si="0"/>
        <v>1.9999999999999998</v>
      </c>
      <c r="X33" s="48">
        <f t="shared" si="6"/>
        <v>1.2000000000000002</v>
      </c>
      <c r="Y33" s="61">
        <f t="shared" si="7"/>
        <v>5</v>
      </c>
    </row>
    <row r="34" spans="1:25" ht="24.95" customHeight="1" x14ac:dyDescent="0.25">
      <c r="A34" s="46">
        <v>25</v>
      </c>
      <c r="B34" s="56" t="s">
        <v>245</v>
      </c>
      <c r="C34" s="125">
        <v>41223084543</v>
      </c>
      <c r="D34" s="126" t="str">
        <f t="shared" si="1"/>
        <v>L</v>
      </c>
      <c r="E34" s="46">
        <v>6</v>
      </c>
      <c r="F34" s="46">
        <v>6</v>
      </c>
      <c r="G34" s="46">
        <v>6</v>
      </c>
      <c r="H34" s="46">
        <v>6</v>
      </c>
      <c r="I34" s="47">
        <f t="shared" si="2"/>
        <v>1.2000000000000002</v>
      </c>
      <c r="J34" s="46">
        <v>6</v>
      </c>
      <c r="K34" s="46">
        <v>6</v>
      </c>
      <c r="L34" s="141">
        <v>5</v>
      </c>
      <c r="M34" s="142"/>
      <c r="N34" s="48">
        <f t="shared" si="3"/>
        <v>1.1333333333333335</v>
      </c>
      <c r="O34" s="46">
        <v>6</v>
      </c>
      <c r="P34" s="46">
        <v>6</v>
      </c>
      <c r="Q34" s="46">
        <v>6</v>
      </c>
      <c r="R34" s="48">
        <f t="shared" si="4"/>
        <v>1.2000000000000002</v>
      </c>
      <c r="S34" s="46">
        <v>6</v>
      </c>
      <c r="T34" s="46">
        <v>6</v>
      </c>
      <c r="U34" s="48">
        <f t="shared" si="5"/>
        <v>1.2000000000000002</v>
      </c>
      <c r="V34" s="46">
        <v>6</v>
      </c>
      <c r="W34" s="49">
        <f t="shared" si="0"/>
        <v>1.9999999999999998</v>
      </c>
      <c r="X34" s="48">
        <f t="shared" si="6"/>
        <v>1.2000000000000002</v>
      </c>
      <c r="Y34" s="61">
        <f t="shared" si="7"/>
        <v>5</v>
      </c>
    </row>
    <row r="35" spans="1:25" ht="24.95" customHeight="1" x14ac:dyDescent="0.25">
      <c r="A35" s="46">
        <v>26</v>
      </c>
      <c r="B35" s="56" t="s">
        <v>30</v>
      </c>
      <c r="C35" s="125">
        <v>41213162346</v>
      </c>
      <c r="D35" s="126" t="str">
        <f t="shared" si="1"/>
        <v>P</v>
      </c>
      <c r="E35" s="46">
        <v>6</v>
      </c>
      <c r="F35" s="46">
        <v>6</v>
      </c>
      <c r="G35" s="46">
        <v>6</v>
      </c>
      <c r="H35" s="46">
        <v>6</v>
      </c>
      <c r="I35" s="47">
        <f t="shared" si="2"/>
        <v>1.2000000000000002</v>
      </c>
      <c r="J35" s="46">
        <v>6</v>
      </c>
      <c r="K35" s="46">
        <v>6</v>
      </c>
      <c r="L35" s="141">
        <v>5</v>
      </c>
      <c r="M35" s="142"/>
      <c r="N35" s="48">
        <f t="shared" si="3"/>
        <v>1.1333333333333335</v>
      </c>
      <c r="O35" s="46">
        <v>6</v>
      </c>
      <c r="P35" s="46">
        <v>6</v>
      </c>
      <c r="Q35" s="46">
        <v>6</v>
      </c>
      <c r="R35" s="48">
        <f t="shared" si="4"/>
        <v>1.2000000000000002</v>
      </c>
      <c r="S35" s="46">
        <v>6</v>
      </c>
      <c r="T35" s="46">
        <v>6</v>
      </c>
      <c r="U35" s="48">
        <f t="shared" si="5"/>
        <v>1.2000000000000002</v>
      </c>
      <c r="V35" s="46">
        <v>6</v>
      </c>
      <c r="W35" s="49">
        <f t="shared" si="0"/>
        <v>1.9999999999999998</v>
      </c>
      <c r="X35" s="48">
        <f t="shared" si="6"/>
        <v>1.2000000000000002</v>
      </c>
      <c r="Y35" s="61">
        <f t="shared" si="7"/>
        <v>5</v>
      </c>
    </row>
    <row r="36" spans="1:25" ht="24.95" customHeight="1" x14ac:dyDescent="0.25">
      <c r="A36" s="46">
        <v>27</v>
      </c>
      <c r="B36" s="56" t="s">
        <v>28</v>
      </c>
      <c r="C36" s="125">
        <v>41224162457</v>
      </c>
      <c r="D36" s="126" t="str">
        <f t="shared" si="1"/>
        <v>L</v>
      </c>
      <c r="E36" s="46">
        <v>6</v>
      </c>
      <c r="F36" s="46">
        <v>6</v>
      </c>
      <c r="G36" s="46">
        <v>6</v>
      </c>
      <c r="H36" s="46">
        <v>6</v>
      </c>
      <c r="I36" s="47">
        <f t="shared" si="2"/>
        <v>1.2000000000000002</v>
      </c>
      <c r="J36" s="46">
        <v>6</v>
      </c>
      <c r="K36" s="46">
        <v>6</v>
      </c>
      <c r="L36" s="141">
        <v>6</v>
      </c>
      <c r="M36" s="142"/>
      <c r="N36" s="48">
        <f t="shared" si="3"/>
        <v>1.2000000000000002</v>
      </c>
      <c r="O36" s="46">
        <v>6</v>
      </c>
      <c r="P36" s="46">
        <v>6</v>
      </c>
      <c r="Q36" s="46">
        <v>6</v>
      </c>
      <c r="R36" s="48">
        <f t="shared" si="4"/>
        <v>1.2000000000000002</v>
      </c>
      <c r="S36" s="46">
        <v>6</v>
      </c>
      <c r="T36" s="46">
        <v>6</v>
      </c>
      <c r="U36" s="48">
        <f t="shared" si="5"/>
        <v>1.2000000000000002</v>
      </c>
      <c r="V36" s="46">
        <v>6</v>
      </c>
      <c r="W36" s="49">
        <f t="shared" si="0"/>
        <v>1.9999999999999998</v>
      </c>
      <c r="X36" s="48">
        <f t="shared" si="6"/>
        <v>1.2000000000000002</v>
      </c>
      <c r="Y36" s="61">
        <f t="shared" si="7"/>
        <v>6</v>
      </c>
    </row>
    <row r="37" spans="1:25" ht="24.95" customHeight="1" x14ac:dyDescent="0.25">
      <c r="A37" s="46">
        <v>28</v>
      </c>
      <c r="B37" s="56" t="s">
        <v>246</v>
      </c>
      <c r="C37" s="125">
        <v>41213032349</v>
      </c>
      <c r="D37" s="126" t="str">
        <f t="shared" si="1"/>
        <v>L</v>
      </c>
      <c r="E37" s="46">
        <v>6</v>
      </c>
      <c r="F37" s="46">
        <v>6</v>
      </c>
      <c r="G37" s="46">
        <v>6</v>
      </c>
      <c r="H37" s="46">
        <v>6</v>
      </c>
      <c r="I37" s="47">
        <f t="shared" si="2"/>
        <v>1.2000000000000002</v>
      </c>
      <c r="J37" s="46">
        <v>6</v>
      </c>
      <c r="K37" s="46">
        <v>6</v>
      </c>
      <c r="L37" s="141">
        <v>5</v>
      </c>
      <c r="M37" s="142"/>
      <c r="N37" s="48">
        <f t="shared" si="3"/>
        <v>1.1333333333333335</v>
      </c>
      <c r="O37" s="46">
        <v>6</v>
      </c>
      <c r="P37" s="46">
        <v>6</v>
      </c>
      <c r="Q37" s="46">
        <v>6</v>
      </c>
      <c r="R37" s="48">
        <f t="shared" si="4"/>
        <v>1.2000000000000002</v>
      </c>
      <c r="S37" s="46">
        <v>6</v>
      </c>
      <c r="T37" s="46">
        <v>6</v>
      </c>
      <c r="U37" s="48">
        <f t="shared" si="5"/>
        <v>1.2000000000000002</v>
      </c>
      <c r="V37" s="46">
        <v>6</v>
      </c>
      <c r="W37" s="49">
        <f t="shared" si="0"/>
        <v>1.9999999999999998</v>
      </c>
      <c r="X37" s="48">
        <f t="shared" si="6"/>
        <v>1.2000000000000002</v>
      </c>
      <c r="Y37" s="61">
        <f t="shared" si="7"/>
        <v>5</v>
      </c>
    </row>
    <row r="38" spans="1:25" ht="24.95" customHeight="1" x14ac:dyDescent="0.25">
      <c r="A38" s="46">
        <v>29</v>
      </c>
      <c r="B38" s="56" t="s">
        <v>247</v>
      </c>
      <c r="C38" s="125">
        <v>41223032398</v>
      </c>
      <c r="D38" s="126" t="str">
        <f t="shared" si="1"/>
        <v>P</v>
      </c>
      <c r="E38" s="46">
        <v>6</v>
      </c>
      <c r="F38" s="46">
        <v>6</v>
      </c>
      <c r="G38" s="46">
        <v>6</v>
      </c>
      <c r="H38" s="46">
        <v>6</v>
      </c>
      <c r="I38" s="47">
        <f t="shared" si="2"/>
        <v>1.2000000000000002</v>
      </c>
      <c r="J38" s="46">
        <v>6</v>
      </c>
      <c r="K38" s="46">
        <v>6</v>
      </c>
      <c r="L38" s="141">
        <v>5</v>
      </c>
      <c r="M38" s="142"/>
      <c r="N38" s="48">
        <f t="shared" si="3"/>
        <v>1.1333333333333335</v>
      </c>
      <c r="O38" s="46">
        <v>6</v>
      </c>
      <c r="P38" s="46">
        <v>6</v>
      </c>
      <c r="Q38" s="46">
        <v>6</v>
      </c>
      <c r="R38" s="48">
        <f t="shared" si="4"/>
        <v>1.2000000000000002</v>
      </c>
      <c r="S38" s="46">
        <v>6</v>
      </c>
      <c r="T38" s="46">
        <v>6</v>
      </c>
      <c r="U38" s="48">
        <f t="shared" si="5"/>
        <v>1.2000000000000002</v>
      </c>
      <c r="V38" s="46">
        <v>6</v>
      </c>
      <c r="W38" s="49">
        <f t="shared" si="0"/>
        <v>1.9999999999999998</v>
      </c>
      <c r="X38" s="48">
        <f t="shared" si="6"/>
        <v>1.2000000000000002</v>
      </c>
      <c r="Y38" s="61">
        <f t="shared" si="7"/>
        <v>5</v>
      </c>
    </row>
    <row r="39" spans="1:25" ht="24.95" customHeight="1" x14ac:dyDescent="0.25">
      <c r="A39" s="46">
        <v>30</v>
      </c>
      <c r="B39" s="56" t="s">
        <v>53</v>
      </c>
      <c r="C39" s="125">
        <v>41213125024</v>
      </c>
      <c r="D39" s="126" t="str">
        <f t="shared" si="1"/>
        <v>P</v>
      </c>
      <c r="E39" s="46">
        <v>6</v>
      </c>
      <c r="F39" s="46">
        <v>6</v>
      </c>
      <c r="G39" s="46">
        <v>6</v>
      </c>
      <c r="H39" s="46">
        <v>6</v>
      </c>
      <c r="I39" s="47">
        <f t="shared" si="2"/>
        <v>1.2000000000000002</v>
      </c>
      <c r="J39" s="46">
        <v>6</v>
      </c>
      <c r="K39" s="46">
        <v>6</v>
      </c>
      <c r="L39" s="141">
        <v>5</v>
      </c>
      <c r="M39" s="142"/>
      <c r="N39" s="48">
        <f t="shared" si="3"/>
        <v>1.1333333333333335</v>
      </c>
      <c r="O39" s="46">
        <v>6</v>
      </c>
      <c r="P39" s="46">
        <v>6</v>
      </c>
      <c r="Q39" s="46">
        <v>6</v>
      </c>
      <c r="R39" s="48">
        <f t="shared" si="4"/>
        <v>1.2000000000000002</v>
      </c>
      <c r="S39" s="46">
        <v>6</v>
      </c>
      <c r="T39" s="46">
        <v>6</v>
      </c>
      <c r="U39" s="48">
        <f t="shared" si="5"/>
        <v>1.2000000000000002</v>
      </c>
      <c r="V39" s="46">
        <v>6</v>
      </c>
      <c r="W39" s="49">
        <f t="shared" si="0"/>
        <v>1.9999999999999998</v>
      </c>
      <c r="X39" s="48">
        <f t="shared" si="6"/>
        <v>1.2000000000000002</v>
      </c>
      <c r="Y39" s="61">
        <f t="shared" si="7"/>
        <v>5</v>
      </c>
    </row>
    <row r="40" spans="1:25" ht="24.95" customHeight="1" x14ac:dyDescent="0.25">
      <c r="A40" s="46">
        <v>31</v>
      </c>
      <c r="B40" s="56" t="s">
        <v>29</v>
      </c>
      <c r="C40" s="125">
        <v>41215129361</v>
      </c>
      <c r="D40" s="126" t="str">
        <f t="shared" si="1"/>
        <v>L</v>
      </c>
      <c r="E40" s="46">
        <v>6</v>
      </c>
      <c r="F40" s="46">
        <v>6</v>
      </c>
      <c r="G40" s="46">
        <v>6</v>
      </c>
      <c r="H40" s="46">
        <v>6</v>
      </c>
      <c r="I40" s="47">
        <f t="shared" si="2"/>
        <v>1.2000000000000002</v>
      </c>
      <c r="J40" s="46">
        <v>6</v>
      </c>
      <c r="K40" s="46">
        <v>6</v>
      </c>
      <c r="L40" s="141">
        <v>5</v>
      </c>
      <c r="M40" s="142"/>
      <c r="N40" s="48">
        <f t="shared" si="3"/>
        <v>1.1333333333333335</v>
      </c>
      <c r="O40" s="46">
        <v>6</v>
      </c>
      <c r="P40" s="46">
        <v>6</v>
      </c>
      <c r="Q40" s="46">
        <v>6</v>
      </c>
      <c r="R40" s="48">
        <f t="shared" si="4"/>
        <v>1.2000000000000002</v>
      </c>
      <c r="S40" s="46">
        <v>6</v>
      </c>
      <c r="T40" s="46">
        <v>6</v>
      </c>
      <c r="U40" s="48">
        <f t="shared" si="5"/>
        <v>1.2000000000000002</v>
      </c>
      <c r="V40" s="46">
        <v>6</v>
      </c>
      <c r="W40" s="49">
        <f t="shared" si="0"/>
        <v>1.9999999999999998</v>
      </c>
      <c r="X40" s="48">
        <f t="shared" si="6"/>
        <v>1.2000000000000002</v>
      </c>
      <c r="Y40" s="61">
        <f t="shared" si="7"/>
        <v>5</v>
      </c>
    </row>
    <row r="41" spans="1:25" ht="24.95" customHeight="1" x14ac:dyDescent="0.25">
      <c r="A41" s="46">
        <v>32</v>
      </c>
      <c r="B41" s="56" t="s">
        <v>22</v>
      </c>
      <c r="C41" s="125">
        <v>41217126379</v>
      </c>
      <c r="D41" s="126" t="str">
        <f t="shared" si="1"/>
        <v>L</v>
      </c>
      <c r="E41" s="46">
        <v>6</v>
      </c>
      <c r="F41" s="46">
        <v>6</v>
      </c>
      <c r="G41" s="46">
        <v>6</v>
      </c>
      <c r="H41" s="46">
        <v>6</v>
      </c>
      <c r="I41" s="47">
        <f t="shared" si="2"/>
        <v>1.2000000000000002</v>
      </c>
      <c r="J41" s="46">
        <v>6</v>
      </c>
      <c r="K41" s="46">
        <v>6</v>
      </c>
      <c r="L41" s="141">
        <v>6</v>
      </c>
      <c r="M41" s="142"/>
      <c r="N41" s="48">
        <f t="shared" si="3"/>
        <v>1.2000000000000002</v>
      </c>
      <c r="O41" s="46">
        <v>6</v>
      </c>
      <c r="P41" s="46">
        <v>6</v>
      </c>
      <c r="Q41" s="46">
        <v>6</v>
      </c>
      <c r="R41" s="48">
        <f t="shared" si="4"/>
        <v>1.2000000000000002</v>
      </c>
      <c r="S41" s="46">
        <v>6</v>
      </c>
      <c r="T41" s="46">
        <v>6</v>
      </c>
      <c r="U41" s="48">
        <f t="shared" si="5"/>
        <v>1.2000000000000002</v>
      </c>
      <c r="V41" s="46">
        <v>6</v>
      </c>
      <c r="W41" s="49">
        <f t="shared" si="0"/>
        <v>1.9999999999999998</v>
      </c>
      <c r="X41" s="48">
        <f t="shared" si="6"/>
        <v>1.2000000000000002</v>
      </c>
      <c r="Y41" s="61">
        <f t="shared" si="7"/>
        <v>6</v>
      </c>
    </row>
    <row r="42" spans="1:25" ht="24.95" customHeight="1" x14ac:dyDescent="0.25">
      <c r="A42" s="46">
        <v>33</v>
      </c>
      <c r="B42" s="56" t="s">
        <v>24</v>
      </c>
      <c r="C42" s="125">
        <v>41213125369</v>
      </c>
      <c r="D42" s="126" t="str">
        <f t="shared" si="1"/>
        <v>L</v>
      </c>
      <c r="E42" s="46">
        <v>6</v>
      </c>
      <c r="F42" s="46">
        <v>6</v>
      </c>
      <c r="G42" s="46">
        <v>6</v>
      </c>
      <c r="H42" s="46">
        <v>6</v>
      </c>
      <c r="I42" s="47">
        <f t="shared" si="2"/>
        <v>1.2000000000000002</v>
      </c>
      <c r="J42" s="46">
        <v>6</v>
      </c>
      <c r="K42" s="46">
        <v>6</v>
      </c>
      <c r="L42" s="141">
        <v>5</v>
      </c>
      <c r="M42" s="142"/>
      <c r="N42" s="48">
        <f t="shared" si="3"/>
        <v>1.1333333333333335</v>
      </c>
      <c r="O42" s="46">
        <v>6</v>
      </c>
      <c r="P42" s="46">
        <v>6</v>
      </c>
      <c r="Q42" s="46">
        <v>6</v>
      </c>
      <c r="R42" s="48">
        <f t="shared" si="4"/>
        <v>1.2000000000000002</v>
      </c>
      <c r="S42" s="46">
        <v>6</v>
      </c>
      <c r="T42" s="46">
        <v>6</v>
      </c>
      <c r="U42" s="48">
        <f t="shared" si="5"/>
        <v>1.2000000000000002</v>
      </c>
      <c r="V42" s="46">
        <v>6</v>
      </c>
      <c r="W42" s="49">
        <f t="shared" ref="W42:W59" si="8">SUM(S42:V42)/24*2.5</f>
        <v>1.9999999999999998</v>
      </c>
      <c r="X42" s="48">
        <f t="shared" si="6"/>
        <v>1.2000000000000002</v>
      </c>
      <c r="Y42" s="61">
        <f t="shared" si="7"/>
        <v>5</v>
      </c>
    </row>
    <row r="43" spans="1:25" ht="24.95" customHeight="1" x14ac:dyDescent="0.25">
      <c r="A43" s="46">
        <v>34</v>
      </c>
      <c r="B43" s="56" t="s">
        <v>248</v>
      </c>
      <c r="C43" s="125">
        <v>41203122354</v>
      </c>
      <c r="D43" s="126" t="str">
        <f t="shared" si="1"/>
        <v>P</v>
      </c>
      <c r="E43" s="46">
        <v>6</v>
      </c>
      <c r="F43" s="46">
        <v>6</v>
      </c>
      <c r="G43" s="46">
        <v>6</v>
      </c>
      <c r="H43" s="46">
        <v>6</v>
      </c>
      <c r="I43" s="47">
        <f t="shared" si="2"/>
        <v>1.2000000000000002</v>
      </c>
      <c r="J43" s="46">
        <v>6</v>
      </c>
      <c r="K43" s="46">
        <v>6</v>
      </c>
      <c r="L43" s="141">
        <v>5</v>
      </c>
      <c r="M43" s="142"/>
      <c r="N43" s="48">
        <f t="shared" si="3"/>
        <v>1.1333333333333335</v>
      </c>
      <c r="O43" s="46">
        <v>6</v>
      </c>
      <c r="P43" s="46">
        <v>6</v>
      </c>
      <c r="Q43" s="46">
        <v>6</v>
      </c>
      <c r="R43" s="48">
        <f t="shared" si="4"/>
        <v>1.2000000000000002</v>
      </c>
      <c r="S43" s="46">
        <v>6</v>
      </c>
      <c r="T43" s="46">
        <v>6</v>
      </c>
      <c r="U43" s="48">
        <f t="shared" si="5"/>
        <v>1.2000000000000002</v>
      </c>
      <c r="V43" s="46">
        <v>6</v>
      </c>
      <c r="W43" s="49">
        <f t="shared" si="8"/>
        <v>1.9999999999999998</v>
      </c>
      <c r="X43" s="48">
        <f t="shared" si="6"/>
        <v>1.2000000000000002</v>
      </c>
      <c r="Y43" s="61">
        <f t="shared" si="7"/>
        <v>5</v>
      </c>
    </row>
    <row r="44" spans="1:25" ht="24.95" customHeight="1" x14ac:dyDescent="0.25">
      <c r="A44" s="46">
        <v>35</v>
      </c>
      <c r="B44" s="56" t="s">
        <v>35</v>
      </c>
      <c r="C44" s="125">
        <v>41205122355</v>
      </c>
      <c r="D44" s="126" t="str">
        <f t="shared" si="1"/>
        <v>L</v>
      </c>
      <c r="E44" s="46">
        <v>6</v>
      </c>
      <c r="F44" s="46">
        <v>6</v>
      </c>
      <c r="G44" s="46">
        <v>6</v>
      </c>
      <c r="H44" s="46">
        <v>6</v>
      </c>
      <c r="I44" s="47">
        <f t="shared" si="2"/>
        <v>1.2000000000000002</v>
      </c>
      <c r="J44" s="46">
        <v>6</v>
      </c>
      <c r="K44" s="46">
        <v>6</v>
      </c>
      <c r="L44" s="141">
        <v>5</v>
      </c>
      <c r="M44" s="142"/>
      <c r="N44" s="48">
        <f t="shared" si="3"/>
        <v>1.1333333333333335</v>
      </c>
      <c r="O44" s="46">
        <v>6</v>
      </c>
      <c r="P44" s="46">
        <v>6</v>
      </c>
      <c r="Q44" s="46">
        <v>6</v>
      </c>
      <c r="R44" s="48">
        <f t="shared" si="4"/>
        <v>1.2000000000000002</v>
      </c>
      <c r="S44" s="46">
        <v>6</v>
      </c>
      <c r="T44" s="46">
        <v>6</v>
      </c>
      <c r="U44" s="48">
        <f t="shared" si="5"/>
        <v>1.2000000000000002</v>
      </c>
      <c r="V44" s="46">
        <v>6</v>
      </c>
      <c r="W44" s="49">
        <f t="shared" si="8"/>
        <v>1.9999999999999998</v>
      </c>
      <c r="X44" s="48">
        <f t="shared" si="6"/>
        <v>1.2000000000000002</v>
      </c>
      <c r="Y44" s="61">
        <f t="shared" si="7"/>
        <v>5</v>
      </c>
    </row>
    <row r="45" spans="1:25" ht="24.95" customHeight="1" x14ac:dyDescent="0.25">
      <c r="A45" s="46">
        <v>36</v>
      </c>
      <c r="B45" s="56" t="s">
        <v>36</v>
      </c>
      <c r="C45" s="125">
        <v>41209122351</v>
      </c>
      <c r="D45" s="126" t="str">
        <f t="shared" si="1"/>
        <v>L</v>
      </c>
      <c r="E45" s="46">
        <v>6</v>
      </c>
      <c r="F45" s="46">
        <v>6</v>
      </c>
      <c r="G45" s="46">
        <v>6</v>
      </c>
      <c r="H45" s="46">
        <v>6</v>
      </c>
      <c r="I45" s="47">
        <f t="shared" si="2"/>
        <v>1.2000000000000002</v>
      </c>
      <c r="J45" s="46">
        <v>6</v>
      </c>
      <c r="K45" s="46">
        <v>6</v>
      </c>
      <c r="L45" s="141">
        <v>5</v>
      </c>
      <c r="M45" s="142"/>
      <c r="N45" s="48">
        <f t="shared" si="3"/>
        <v>1.1333333333333335</v>
      </c>
      <c r="O45" s="46">
        <v>6</v>
      </c>
      <c r="P45" s="46">
        <v>6</v>
      </c>
      <c r="Q45" s="46">
        <v>6</v>
      </c>
      <c r="R45" s="48">
        <f t="shared" si="4"/>
        <v>1.2000000000000002</v>
      </c>
      <c r="S45" s="46">
        <v>6</v>
      </c>
      <c r="T45" s="46">
        <v>6</v>
      </c>
      <c r="U45" s="48">
        <f t="shared" si="5"/>
        <v>1.2000000000000002</v>
      </c>
      <c r="V45" s="46">
        <v>6</v>
      </c>
      <c r="W45" s="49">
        <f t="shared" si="8"/>
        <v>1.9999999999999998</v>
      </c>
      <c r="X45" s="48">
        <f t="shared" si="6"/>
        <v>1.2000000000000002</v>
      </c>
      <c r="Y45" s="61">
        <f t="shared" si="7"/>
        <v>5</v>
      </c>
    </row>
    <row r="46" spans="1:25" ht="24.95" customHeight="1" x14ac:dyDescent="0.25">
      <c r="A46" s="46">
        <v>37</v>
      </c>
      <c r="B46" s="56" t="s">
        <v>43</v>
      </c>
      <c r="C46" s="125">
        <v>41223162357</v>
      </c>
      <c r="D46" s="126" t="str">
        <f t="shared" si="1"/>
        <v>L</v>
      </c>
      <c r="E46" s="46">
        <v>6</v>
      </c>
      <c r="F46" s="46">
        <v>6</v>
      </c>
      <c r="G46" s="46">
        <v>6</v>
      </c>
      <c r="H46" s="46">
        <v>6</v>
      </c>
      <c r="I46" s="47">
        <f t="shared" si="2"/>
        <v>1.2000000000000002</v>
      </c>
      <c r="J46" s="46">
        <v>6</v>
      </c>
      <c r="K46" s="46">
        <v>6</v>
      </c>
      <c r="L46" s="141">
        <v>6</v>
      </c>
      <c r="M46" s="142"/>
      <c r="N46" s="48">
        <f t="shared" si="3"/>
        <v>1.2000000000000002</v>
      </c>
      <c r="O46" s="46">
        <v>6</v>
      </c>
      <c r="P46" s="46">
        <v>6</v>
      </c>
      <c r="Q46" s="46">
        <v>6</v>
      </c>
      <c r="R46" s="48">
        <f t="shared" si="4"/>
        <v>1.2000000000000002</v>
      </c>
      <c r="S46" s="46">
        <v>6</v>
      </c>
      <c r="T46" s="46">
        <v>6</v>
      </c>
      <c r="U46" s="48">
        <f t="shared" si="5"/>
        <v>1.2000000000000002</v>
      </c>
      <c r="V46" s="46">
        <v>6</v>
      </c>
      <c r="W46" s="49">
        <f t="shared" si="8"/>
        <v>1.9999999999999998</v>
      </c>
      <c r="X46" s="48">
        <f t="shared" si="6"/>
        <v>1.2000000000000002</v>
      </c>
      <c r="Y46" s="61">
        <f t="shared" si="7"/>
        <v>6</v>
      </c>
    </row>
    <row r="47" spans="1:25" ht="24.95" customHeight="1" x14ac:dyDescent="0.25">
      <c r="A47" s="46">
        <v>38</v>
      </c>
      <c r="B47" s="56" t="s">
        <v>33</v>
      </c>
      <c r="C47" s="125">
        <v>41223162358</v>
      </c>
      <c r="D47" s="126" t="str">
        <f t="shared" si="1"/>
        <v>P</v>
      </c>
      <c r="E47" s="46">
        <v>6</v>
      </c>
      <c r="F47" s="46">
        <v>6</v>
      </c>
      <c r="G47" s="46">
        <v>6</v>
      </c>
      <c r="H47" s="46">
        <v>6</v>
      </c>
      <c r="I47" s="47">
        <f t="shared" si="2"/>
        <v>1.2000000000000002</v>
      </c>
      <c r="J47" s="46">
        <v>6</v>
      </c>
      <c r="K47" s="46">
        <v>6</v>
      </c>
      <c r="L47" s="141">
        <v>5</v>
      </c>
      <c r="M47" s="142"/>
      <c r="N47" s="48">
        <f t="shared" si="3"/>
        <v>1.1333333333333335</v>
      </c>
      <c r="O47" s="46">
        <v>6</v>
      </c>
      <c r="P47" s="46">
        <v>6</v>
      </c>
      <c r="Q47" s="46">
        <v>6</v>
      </c>
      <c r="R47" s="48">
        <f t="shared" si="4"/>
        <v>1.2000000000000002</v>
      </c>
      <c r="S47" s="46">
        <v>6</v>
      </c>
      <c r="T47" s="46">
        <v>6</v>
      </c>
      <c r="U47" s="48">
        <f t="shared" si="5"/>
        <v>1.2000000000000002</v>
      </c>
      <c r="V47" s="46">
        <v>6</v>
      </c>
      <c r="W47" s="49">
        <f t="shared" si="8"/>
        <v>1.9999999999999998</v>
      </c>
      <c r="X47" s="48">
        <f t="shared" si="6"/>
        <v>1.2000000000000002</v>
      </c>
      <c r="Y47" s="61">
        <f t="shared" si="7"/>
        <v>5</v>
      </c>
    </row>
    <row r="48" spans="1:25" ht="24.95" customHeight="1" x14ac:dyDescent="0.25">
      <c r="A48" s="46">
        <v>39</v>
      </c>
      <c r="B48" s="56" t="s">
        <v>41</v>
      </c>
      <c r="C48" s="125">
        <v>41213085984</v>
      </c>
      <c r="D48" s="126" t="str">
        <f t="shared" si="1"/>
        <v>P</v>
      </c>
      <c r="E48" s="46">
        <v>6</v>
      </c>
      <c r="F48" s="46">
        <v>6</v>
      </c>
      <c r="G48" s="46">
        <v>6</v>
      </c>
      <c r="H48" s="46">
        <v>6</v>
      </c>
      <c r="I48" s="47">
        <f t="shared" si="2"/>
        <v>1.2000000000000002</v>
      </c>
      <c r="J48" s="46">
        <v>6</v>
      </c>
      <c r="K48" s="46">
        <v>6</v>
      </c>
      <c r="L48" s="141">
        <v>5</v>
      </c>
      <c r="M48" s="142"/>
      <c r="N48" s="48">
        <f t="shared" si="3"/>
        <v>1.1333333333333335</v>
      </c>
      <c r="O48" s="46">
        <v>6</v>
      </c>
      <c r="P48" s="46">
        <v>6</v>
      </c>
      <c r="Q48" s="46">
        <v>6</v>
      </c>
      <c r="R48" s="48">
        <f t="shared" si="4"/>
        <v>1.2000000000000002</v>
      </c>
      <c r="S48" s="46">
        <v>6</v>
      </c>
      <c r="T48" s="46">
        <v>6</v>
      </c>
      <c r="U48" s="48">
        <f t="shared" si="5"/>
        <v>1.2000000000000002</v>
      </c>
      <c r="V48" s="46">
        <v>6</v>
      </c>
      <c r="W48" s="49">
        <f t="shared" si="8"/>
        <v>1.9999999999999998</v>
      </c>
      <c r="X48" s="48">
        <f t="shared" si="6"/>
        <v>1.2000000000000002</v>
      </c>
      <c r="Y48" s="61">
        <f t="shared" si="7"/>
        <v>5</v>
      </c>
    </row>
    <row r="49" spans="1:25" ht="24.95" customHeight="1" x14ac:dyDescent="0.25">
      <c r="A49" s="46">
        <v>40</v>
      </c>
      <c r="B49" s="56" t="s">
        <v>56</v>
      </c>
      <c r="C49" s="125">
        <v>41219038974</v>
      </c>
      <c r="D49" s="126" t="str">
        <f t="shared" si="1"/>
        <v>P</v>
      </c>
      <c r="E49" s="46">
        <v>6</v>
      </c>
      <c r="F49" s="46">
        <v>6</v>
      </c>
      <c r="G49" s="46">
        <v>6</v>
      </c>
      <c r="H49" s="46">
        <v>6</v>
      </c>
      <c r="I49" s="47">
        <f t="shared" si="2"/>
        <v>1.2000000000000002</v>
      </c>
      <c r="J49" s="46">
        <v>6</v>
      </c>
      <c r="K49" s="46">
        <v>6</v>
      </c>
      <c r="L49" s="141">
        <v>5</v>
      </c>
      <c r="M49" s="142"/>
      <c r="N49" s="48">
        <f t="shared" si="3"/>
        <v>1.1333333333333335</v>
      </c>
      <c r="O49" s="46">
        <v>6</v>
      </c>
      <c r="P49" s="46">
        <v>6</v>
      </c>
      <c r="Q49" s="46">
        <v>6</v>
      </c>
      <c r="R49" s="48">
        <f t="shared" si="4"/>
        <v>1.2000000000000002</v>
      </c>
      <c r="S49" s="46">
        <v>6</v>
      </c>
      <c r="T49" s="46">
        <v>6</v>
      </c>
      <c r="U49" s="48">
        <f t="shared" si="5"/>
        <v>1.2000000000000002</v>
      </c>
      <c r="V49" s="46">
        <v>6</v>
      </c>
      <c r="W49" s="49">
        <f t="shared" si="8"/>
        <v>1.9999999999999998</v>
      </c>
      <c r="X49" s="48">
        <f t="shared" si="6"/>
        <v>1.2000000000000002</v>
      </c>
      <c r="Y49" s="61">
        <f t="shared" si="7"/>
        <v>5</v>
      </c>
    </row>
    <row r="50" spans="1:25" ht="24.95" customHeight="1" x14ac:dyDescent="0.25">
      <c r="A50" s="46">
        <v>41</v>
      </c>
      <c r="B50" s="56" t="s">
        <v>39</v>
      </c>
      <c r="C50" s="125">
        <v>41225031235</v>
      </c>
      <c r="D50" s="126" t="str">
        <f t="shared" si="1"/>
        <v>L</v>
      </c>
      <c r="E50" s="46">
        <v>6</v>
      </c>
      <c r="F50" s="46">
        <v>6</v>
      </c>
      <c r="G50" s="46">
        <v>6</v>
      </c>
      <c r="H50" s="46">
        <v>6</v>
      </c>
      <c r="I50" s="47">
        <f t="shared" si="2"/>
        <v>1.2000000000000002</v>
      </c>
      <c r="J50" s="46">
        <v>6</v>
      </c>
      <c r="K50" s="46">
        <v>6</v>
      </c>
      <c r="L50" s="141">
        <v>5</v>
      </c>
      <c r="M50" s="142"/>
      <c r="N50" s="48">
        <f t="shared" si="3"/>
        <v>1.1333333333333335</v>
      </c>
      <c r="O50" s="46">
        <v>6</v>
      </c>
      <c r="P50" s="46">
        <v>6</v>
      </c>
      <c r="Q50" s="46">
        <v>6</v>
      </c>
      <c r="R50" s="48">
        <f t="shared" si="4"/>
        <v>1.2000000000000002</v>
      </c>
      <c r="S50" s="46">
        <v>6</v>
      </c>
      <c r="T50" s="46">
        <v>6</v>
      </c>
      <c r="U50" s="48">
        <f t="shared" si="5"/>
        <v>1.2000000000000002</v>
      </c>
      <c r="V50" s="46">
        <v>6</v>
      </c>
      <c r="W50" s="49">
        <f t="shared" si="8"/>
        <v>1.9999999999999998</v>
      </c>
      <c r="X50" s="48">
        <f t="shared" si="6"/>
        <v>1.2000000000000002</v>
      </c>
      <c r="Y50" s="61">
        <f t="shared" si="7"/>
        <v>5</v>
      </c>
    </row>
    <row r="51" spans="1:25" ht="24.95" customHeight="1" x14ac:dyDescent="0.25">
      <c r="A51" s="46">
        <v>42</v>
      </c>
      <c r="B51" s="56" t="s">
        <v>249</v>
      </c>
      <c r="C51" s="125">
        <v>41226031234</v>
      </c>
      <c r="D51" s="126" t="str">
        <f t="shared" si="1"/>
        <v>P</v>
      </c>
      <c r="E51" s="46">
        <v>6</v>
      </c>
      <c r="F51" s="46">
        <v>6</v>
      </c>
      <c r="G51" s="46">
        <v>6</v>
      </c>
      <c r="H51" s="46">
        <v>6</v>
      </c>
      <c r="I51" s="47">
        <f t="shared" si="2"/>
        <v>1.2000000000000002</v>
      </c>
      <c r="J51" s="46">
        <v>6</v>
      </c>
      <c r="K51" s="46">
        <v>6</v>
      </c>
      <c r="L51" s="141">
        <v>6</v>
      </c>
      <c r="M51" s="142"/>
      <c r="N51" s="48">
        <f t="shared" si="3"/>
        <v>1.2000000000000002</v>
      </c>
      <c r="O51" s="46">
        <v>6</v>
      </c>
      <c r="P51" s="46">
        <v>6</v>
      </c>
      <c r="Q51" s="46">
        <v>6</v>
      </c>
      <c r="R51" s="48">
        <f t="shared" si="4"/>
        <v>1.2000000000000002</v>
      </c>
      <c r="S51" s="46">
        <v>6</v>
      </c>
      <c r="T51" s="46">
        <v>6</v>
      </c>
      <c r="U51" s="48">
        <f t="shared" si="5"/>
        <v>1.2000000000000002</v>
      </c>
      <c r="V51" s="46">
        <v>6</v>
      </c>
      <c r="W51" s="49">
        <f t="shared" si="8"/>
        <v>1.9999999999999998</v>
      </c>
      <c r="X51" s="48">
        <f t="shared" si="6"/>
        <v>1.2000000000000002</v>
      </c>
      <c r="Y51" s="61">
        <f t="shared" si="7"/>
        <v>6</v>
      </c>
    </row>
    <row r="52" spans="1:25" ht="24.95" customHeight="1" x14ac:dyDescent="0.25">
      <c r="A52" s="46">
        <v>43</v>
      </c>
      <c r="B52" s="56" t="s">
        <v>52</v>
      </c>
      <c r="C52" s="125">
        <v>41230162363</v>
      </c>
      <c r="D52" s="126" t="str">
        <f t="shared" si="1"/>
        <v>L</v>
      </c>
      <c r="E52" s="46">
        <v>6</v>
      </c>
      <c r="F52" s="46">
        <v>6</v>
      </c>
      <c r="G52" s="46">
        <v>6</v>
      </c>
      <c r="H52" s="46">
        <v>6</v>
      </c>
      <c r="I52" s="47">
        <f t="shared" si="2"/>
        <v>1.2000000000000002</v>
      </c>
      <c r="J52" s="46">
        <v>6</v>
      </c>
      <c r="K52" s="46">
        <v>6</v>
      </c>
      <c r="L52" s="141">
        <v>5</v>
      </c>
      <c r="M52" s="142"/>
      <c r="N52" s="48">
        <f t="shared" si="3"/>
        <v>1.1333333333333335</v>
      </c>
      <c r="O52" s="46">
        <v>6</v>
      </c>
      <c r="P52" s="46">
        <v>6</v>
      </c>
      <c r="Q52" s="46">
        <v>6</v>
      </c>
      <c r="R52" s="48">
        <f t="shared" si="4"/>
        <v>1.2000000000000002</v>
      </c>
      <c r="S52" s="46">
        <v>6</v>
      </c>
      <c r="T52" s="46">
        <v>6</v>
      </c>
      <c r="U52" s="48">
        <f t="shared" si="5"/>
        <v>1.2000000000000002</v>
      </c>
      <c r="V52" s="46">
        <v>6</v>
      </c>
      <c r="W52" s="49">
        <f t="shared" si="8"/>
        <v>1.9999999999999998</v>
      </c>
      <c r="X52" s="48">
        <f t="shared" si="6"/>
        <v>1.2000000000000002</v>
      </c>
      <c r="Y52" s="61">
        <f t="shared" si="7"/>
        <v>5</v>
      </c>
    </row>
    <row r="53" spans="1:25" ht="24.95" customHeight="1" x14ac:dyDescent="0.25">
      <c r="A53" s="46">
        <v>44</v>
      </c>
      <c r="B53" s="56" t="s">
        <v>51</v>
      </c>
      <c r="C53" s="125">
        <v>41221086421</v>
      </c>
      <c r="D53" s="126" t="str">
        <f t="shared" si="1"/>
        <v>L</v>
      </c>
      <c r="E53" s="46">
        <v>6</v>
      </c>
      <c r="F53" s="46">
        <v>6</v>
      </c>
      <c r="G53" s="46">
        <v>6</v>
      </c>
      <c r="H53" s="46">
        <v>6</v>
      </c>
      <c r="I53" s="47">
        <f t="shared" si="2"/>
        <v>1.2000000000000002</v>
      </c>
      <c r="J53" s="46">
        <v>6</v>
      </c>
      <c r="K53" s="46">
        <v>6</v>
      </c>
      <c r="L53" s="141">
        <v>5</v>
      </c>
      <c r="M53" s="142"/>
      <c r="N53" s="48">
        <f t="shared" si="3"/>
        <v>1.1333333333333335</v>
      </c>
      <c r="O53" s="46">
        <v>6</v>
      </c>
      <c r="P53" s="46">
        <v>6</v>
      </c>
      <c r="Q53" s="46">
        <v>6</v>
      </c>
      <c r="R53" s="48">
        <f t="shared" si="4"/>
        <v>1.2000000000000002</v>
      </c>
      <c r="S53" s="46">
        <v>6</v>
      </c>
      <c r="T53" s="46">
        <v>6</v>
      </c>
      <c r="U53" s="48">
        <f t="shared" si="5"/>
        <v>1.2000000000000002</v>
      </c>
      <c r="V53" s="46">
        <v>6</v>
      </c>
      <c r="W53" s="49">
        <f t="shared" si="8"/>
        <v>1.9999999999999998</v>
      </c>
      <c r="X53" s="48">
        <f t="shared" si="6"/>
        <v>1.2000000000000002</v>
      </c>
      <c r="Y53" s="61">
        <f t="shared" si="7"/>
        <v>5</v>
      </c>
    </row>
    <row r="54" spans="1:25" ht="24.95" customHeight="1" x14ac:dyDescent="0.25">
      <c r="A54" s="46">
        <v>45</v>
      </c>
      <c r="B54" s="56" t="s">
        <v>38</v>
      </c>
      <c r="C54" s="125">
        <v>41216033625</v>
      </c>
      <c r="D54" s="126" t="str">
        <f t="shared" si="1"/>
        <v>L</v>
      </c>
      <c r="E54" s="46">
        <v>6</v>
      </c>
      <c r="F54" s="46">
        <v>6</v>
      </c>
      <c r="G54" s="46">
        <v>6</v>
      </c>
      <c r="H54" s="46">
        <v>6</v>
      </c>
      <c r="I54" s="47">
        <f t="shared" si="2"/>
        <v>1.2000000000000002</v>
      </c>
      <c r="J54" s="46">
        <v>6</v>
      </c>
      <c r="K54" s="46">
        <v>6</v>
      </c>
      <c r="L54" s="141">
        <v>5</v>
      </c>
      <c r="M54" s="142"/>
      <c r="N54" s="48">
        <f t="shared" si="3"/>
        <v>1.1333333333333335</v>
      </c>
      <c r="O54" s="46">
        <v>6</v>
      </c>
      <c r="P54" s="46">
        <v>6</v>
      </c>
      <c r="Q54" s="46">
        <v>6</v>
      </c>
      <c r="R54" s="48">
        <f t="shared" si="4"/>
        <v>1.2000000000000002</v>
      </c>
      <c r="S54" s="46">
        <v>6</v>
      </c>
      <c r="T54" s="46">
        <v>6</v>
      </c>
      <c r="U54" s="48">
        <f t="shared" si="5"/>
        <v>1.2000000000000002</v>
      </c>
      <c r="V54" s="46">
        <v>6</v>
      </c>
      <c r="W54" s="49">
        <f t="shared" si="8"/>
        <v>1.9999999999999998</v>
      </c>
      <c r="X54" s="48">
        <f t="shared" si="6"/>
        <v>1.2000000000000002</v>
      </c>
      <c r="Y54" s="61">
        <f t="shared" si="7"/>
        <v>5</v>
      </c>
    </row>
    <row r="55" spans="1:25" ht="24.95" customHeight="1" x14ac:dyDescent="0.25">
      <c r="A55" s="46">
        <v>46</v>
      </c>
      <c r="B55" s="56" t="s">
        <v>182</v>
      </c>
      <c r="C55" s="125">
        <v>41215162367</v>
      </c>
      <c r="D55" s="126" t="str">
        <f t="shared" si="1"/>
        <v>L</v>
      </c>
      <c r="E55" s="46">
        <v>6</v>
      </c>
      <c r="F55" s="46">
        <v>6</v>
      </c>
      <c r="G55" s="46">
        <v>6</v>
      </c>
      <c r="H55" s="46">
        <v>6</v>
      </c>
      <c r="I55" s="47">
        <f t="shared" si="2"/>
        <v>1.2000000000000002</v>
      </c>
      <c r="J55" s="46">
        <v>6</v>
      </c>
      <c r="K55" s="46">
        <v>6</v>
      </c>
      <c r="L55" s="141">
        <v>5</v>
      </c>
      <c r="M55" s="142"/>
      <c r="N55" s="48">
        <f t="shared" si="3"/>
        <v>1.1333333333333335</v>
      </c>
      <c r="O55" s="46">
        <v>6</v>
      </c>
      <c r="P55" s="46">
        <v>6</v>
      </c>
      <c r="Q55" s="46">
        <v>6</v>
      </c>
      <c r="R55" s="48">
        <f t="shared" si="4"/>
        <v>1.2000000000000002</v>
      </c>
      <c r="S55" s="46">
        <v>6</v>
      </c>
      <c r="T55" s="46">
        <v>6</v>
      </c>
      <c r="U55" s="48">
        <f t="shared" si="5"/>
        <v>1.2000000000000002</v>
      </c>
      <c r="V55" s="46">
        <v>6</v>
      </c>
      <c r="W55" s="49">
        <f t="shared" si="8"/>
        <v>1.9999999999999998</v>
      </c>
      <c r="X55" s="48">
        <f t="shared" si="6"/>
        <v>1.2000000000000002</v>
      </c>
      <c r="Y55" s="61">
        <f t="shared" si="7"/>
        <v>5</v>
      </c>
    </row>
    <row r="56" spans="1:25" ht="24.95" customHeight="1" x14ac:dyDescent="0.25">
      <c r="A56" s="46">
        <v>47</v>
      </c>
      <c r="B56" s="56" t="s">
        <v>178</v>
      </c>
      <c r="C56" s="125">
        <v>41223082388</v>
      </c>
      <c r="D56" s="126" t="str">
        <f t="shared" si="1"/>
        <v>P</v>
      </c>
      <c r="E56" s="46">
        <v>6</v>
      </c>
      <c r="F56" s="46">
        <v>6</v>
      </c>
      <c r="G56" s="46">
        <v>6</v>
      </c>
      <c r="H56" s="46">
        <v>6</v>
      </c>
      <c r="I56" s="47">
        <f t="shared" si="2"/>
        <v>1.2000000000000002</v>
      </c>
      <c r="J56" s="46">
        <v>6</v>
      </c>
      <c r="K56" s="46">
        <v>6</v>
      </c>
      <c r="L56" s="141">
        <v>6</v>
      </c>
      <c r="M56" s="142"/>
      <c r="N56" s="48">
        <f t="shared" si="3"/>
        <v>1.2000000000000002</v>
      </c>
      <c r="O56" s="46">
        <v>6</v>
      </c>
      <c r="P56" s="46">
        <v>6</v>
      </c>
      <c r="Q56" s="46">
        <v>6</v>
      </c>
      <c r="R56" s="48">
        <f t="shared" si="4"/>
        <v>1.2000000000000002</v>
      </c>
      <c r="S56" s="46">
        <v>6</v>
      </c>
      <c r="T56" s="46">
        <v>6</v>
      </c>
      <c r="U56" s="48">
        <f t="shared" si="5"/>
        <v>1.2000000000000002</v>
      </c>
      <c r="V56" s="46">
        <v>6</v>
      </c>
      <c r="W56" s="49">
        <f t="shared" si="8"/>
        <v>1.9999999999999998</v>
      </c>
      <c r="X56" s="48">
        <f t="shared" si="6"/>
        <v>1.2000000000000002</v>
      </c>
      <c r="Y56" s="61">
        <f t="shared" si="7"/>
        <v>6</v>
      </c>
    </row>
    <row r="57" spans="1:25" ht="24.95" customHeight="1" x14ac:dyDescent="0.25">
      <c r="A57" s="46">
        <v>48</v>
      </c>
      <c r="B57" s="56" t="s">
        <v>250</v>
      </c>
      <c r="C57" s="125">
        <v>41226163695</v>
      </c>
      <c r="D57" s="126" t="str">
        <f t="shared" si="1"/>
        <v>L</v>
      </c>
      <c r="E57" s="46">
        <v>6</v>
      </c>
      <c r="F57" s="46">
        <v>6</v>
      </c>
      <c r="G57" s="46">
        <v>6</v>
      </c>
      <c r="H57" s="46">
        <v>6</v>
      </c>
      <c r="I57" s="47">
        <f t="shared" si="2"/>
        <v>1.2000000000000002</v>
      </c>
      <c r="J57" s="46">
        <v>6</v>
      </c>
      <c r="K57" s="46">
        <v>6</v>
      </c>
      <c r="L57" s="141">
        <v>5</v>
      </c>
      <c r="M57" s="142"/>
      <c r="N57" s="48">
        <f t="shared" si="3"/>
        <v>1.1333333333333335</v>
      </c>
      <c r="O57" s="46">
        <v>6</v>
      </c>
      <c r="P57" s="46">
        <v>6</v>
      </c>
      <c r="Q57" s="46">
        <v>6</v>
      </c>
      <c r="R57" s="48">
        <f t="shared" si="4"/>
        <v>1.2000000000000002</v>
      </c>
      <c r="S57" s="46">
        <v>6</v>
      </c>
      <c r="T57" s="46">
        <v>6</v>
      </c>
      <c r="U57" s="48">
        <f t="shared" si="5"/>
        <v>1.2000000000000002</v>
      </c>
      <c r="V57" s="46">
        <v>6</v>
      </c>
      <c r="W57" s="49">
        <f t="shared" si="8"/>
        <v>1.9999999999999998</v>
      </c>
      <c r="X57" s="48">
        <f t="shared" si="6"/>
        <v>1.2000000000000002</v>
      </c>
      <c r="Y57" s="61">
        <f t="shared" si="7"/>
        <v>5</v>
      </c>
    </row>
    <row r="58" spans="1:25" ht="24.95" customHeight="1" x14ac:dyDescent="0.25">
      <c r="A58" s="46">
        <v>49</v>
      </c>
      <c r="B58" s="56" t="s">
        <v>26</v>
      </c>
      <c r="C58" s="125">
        <v>41218162369</v>
      </c>
      <c r="D58" s="126" t="str">
        <f t="shared" si="1"/>
        <v>L</v>
      </c>
      <c r="E58" s="46">
        <v>6</v>
      </c>
      <c r="F58" s="46">
        <v>6</v>
      </c>
      <c r="G58" s="46">
        <v>6</v>
      </c>
      <c r="H58" s="46">
        <v>6</v>
      </c>
      <c r="I58" s="47">
        <f t="shared" si="2"/>
        <v>1.2000000000000002</v>
      </c>
      <c r="J58" s="46">
        <v>6</v>
      </c>
      <c r="K58" s="46">
        <v>6</v>
      </c>
      <c r="L58" s="141">
        <v>5</v>
      </c>
      <c r="M58" s="142"/>
      <c r="N58" s="48">
        <f t="shared" si="3"/>
        <v>1.1333333333333335</v>
      </c>
      <c r="O58" s="46">
        <v>6</v>
      </c>
      <c r="P58" s="46">
        <v>6</v>
      </c>
      <c r="Q58" s="46">
        <v>6</v>
      </c>
      <c r="R58" s="48">
        <f t="shared" si="4"/>
        <v>1.2000000000000002</v>
      </c>
      <c r="S58" s="46">
        <v>6</v>
      </c>
      <c r="T58" s="46">
        <v>6</v>
      </c>
      <c r="U58" s="48">
        <f t="shared" si="5"/>
        <v>1.2000000000000002</v>
      </c>
      <c r="V58" s="46">
        <v>6</v>
      </c>
      <c r="W58" s="49">
        <f t="shared" si="8"/>
        <v>1.9999999999999998</v>
      </c>
      <c r="X58" s="48">
        <f t="shared" si="6"/>
        <v>1.2000000000000002</v>
      </c>
      <c r="Y58" s="61">
        <f t="shared" si="7"/>
        <v>5</v>
      </c>
    </row>
    <row r="59" spans="1:25" ht="24.95" customHeight="1" x14ac:dyDescent="0.25">
      <c r="A59" s="46">
        <v>50</v>
      </c>
      <c r="B59" s="57" t="s">
        <v>176</v>
      </c>
      <c r="C59" s="125">
        <v>41223063253</v>
      </c>
      <c r="D59" s="126" t="str">
        <f t="shared" si="1"/>
        <v>L</v>
      </c>
      <c r="E59" s="46">
        <v>6</v>
      </c>
      <c r="F59" s="46">
        <v>6</v>
      </c>
      <c r="G59" s="46">
        <v>6</v>
      </c>
      <c r="H59" s="46">
        <v>6</v>
      </c>
      <c r="I59" s="47">
        <f t="shared" si="2"/>
        <v>1.2000000000000002</v>
      </c>
      <c r="J59" s="46">
        <v>5</v>
      </c>
      <c r="K59" s="46">
        <v>5</v>
      </c>
      <c r="L59" s="141">
        <v>5</v>
      </c>
      <c r="M59" s="142"/>
      <c r="N59" s="48">
        <f t="shared" si="3"/>
        <v>1</v>
      </c>
      <c r="O59" s="46">
        <v>3</v>
      </c>
      <c r="P59" s="46">
        <v>3</v>
      </c>
      <c r="Q59" s="46">
        <v>3</v>
      </c>
      <c r="R59" s="48">
        <f t="shared" si="4"/>
        <v>0.60000000000000009</v>
      </c>
      <c r="S59" s="46">
        <v>2</v>
      </c>
      <c r="T59" s="46">
        <v>3</v>
      </c>
      <c r="U59" s="48">
        <f t="shared" si="5"/>
        <v>0.5</v>
      </c>
      <c r="V59" s="46">
        <v>3</v>
      </c>
      <c r="W59" s="49">
        <f t="shared" si="8"/>
        <v>0.88541666666666674</v>
      </c>
      <c r="X59" s="48">
        <f t="shared" si="6"/>
        <v>0.60000000000000009</v>
      </c>
      <c r="Y59" s="61">
        <f t="shared" si="7"/>
        <v>3</v>
      </c>
    </row>
    <row r="60" spans="1:25" ht="24.95" customHeight="1" x14ac:dyDescent="0.25">
      <c r="A60" s="46">
        <v>51</v>
      </c>
      <c r="B60" s="56" t="s">
        <v>46</v>
      </c>
      <c r="C60" s="125">
        <v>41226162378</v>
      </c>
      <c r="D60" s="126" t="str">
        <f t="shared" si="1"/>
        <v>P</v>
      </c>
      <c r="E60" s="46">
        <v>3</v>
      </c>
      <c r="F60" s="46">
        <v>6</v>
      </c>
      <c r="G60" s="46">
        <v>6</v>
      </c>
      <c r="H60" s="46">
        <v>4</v>
      </c>
      <c r="I60" s="47">
        <f t="shared" si="2"/>
        <v>0.95000000000000007</v>
      </c>
      <c r="J60" s="46">
        <v>5</v>
      </c>
      <c r="K60" s="46">
        <v>5</v>
      </c>
      <c r="L60" s="141">
        <v>5</v>
      </c>
      <c r="M60" s="142"/>
      <c r="N60" s="48">
        <f t="shared" si="3"/>
        <v>1</v>
      </c>
      <c r="O60" s="46">
        <v>3</v>
      </c>
      <c r="P60" s="46">
        <v>3</v>
      </c>
      <c r="Q60" s="46">
        <v>3</v>
      </c>
      <c r="R60" s="48">
        <f t="shared" si="4"/>
        <v>0.60000000000000009</v>
      </c>
      <c r="S60" s="46">
        <v>2</v>
      </c>
      <c r="T60" s="46">
        <v>3</v>
      </c>
      <c r="U60" s="48">
        <f t="shared" si="5"/>
        <v>0.5</v>
      </c>
      <c r="V60" s="46">
        <v>3</v>
      </c>
      <c r="W60" s="49"/>
      <c r="X60" s="48"/>
      <c r="Y60" s="61">
        <f t="shared" si="7"/>
        <v>3</v>
      </c>
    </row>
    <row r="61" spans="1:25" ht="24.95" customHeight="1" x14ac:dyDescent="0.25">
      <c r="A61" s="46">
        <v>52</v>
      </c>
      <c r="B61" s="56" t="s">
        <v>180</v>
      </c>
      <c r="C61" s="125">
        <v>41215082389</v>
      </c>
      <c r="D61" s="126" t="str">
        <f t="shared" si="1"/>
        <v>L</v>
      </c>
      <c r="E61" s="46">
        <v>3</v>
      </c>
      <c r="F61" s="46">
        <v>6</v>
      </c>
      <c r="G61" s="46">
        <v>3</v>
      </c>
      <c r="H61" s="46">
        <v>4</v>
      </c>
      <c r="I61" s="47">
        <f t="shared" si="2"/>
        <v>0.8</v>
      </c>
      <c r="J61" s="46">
        <v>5</v>
      </c>
      <c r="K61" s="46">
        <v>5</v>
      </c>
      <c r="L61" s="141">
        <v>5</v>
      </c>
      <c r="M61" s="142"/>
      <c r="N61" s="48">
        <f t="shared" si="3"/>
        <v>1</v>
      </c>
      <c r="O61" s="46">
        <v>3</v>
      </c>
      <c r="P61" s="46">
        <v>3</v>
      </c>
      <c r="Q61" s="46">
        <v>3</v>
      </c>
      <c r="R61" s="48">
        <f t="shared" si="4"/>
        <v>0.60000000000000009</v>
      </c>
      <c r="S61" s="46">
        <v>2</v>
      </c>
      <c r="T61" s="46">
        <v>3</v>
      </c>
      <c r="U61" s="48">
        <f t="shared" si="5"/>
        <v>0.5</v>
      </c>
      <c r="V61" s="46">
        <v>3</v>
      </c>
      <c r="W61" s="49"/>
      <c r="X61" s="48"/>
      <c r="Y61" s="61">
        <f t="shared" si="7"/>
        <v>2</v>
      </c>
    </row>
    <row r="62" spans="1:25" ht="24.95" customHeight="1" x14ac:dyDescent="0.25">
      <c r="A62" s="46">
        <v>53</v>
      </c>
      <c r="B62" s="56" t="s">
        <v>179</v>
      </c>
      <c r="C62" s="125">
        <v>41213043333</v>
      </c>
      <c r="D62" s="126" t="str">
        <f t="shared" si="1"/>
        <v>L</v>
      </c>
      <c r="E62" s="46">
        <v>3</v>
      </c>
      <c r="F62" s="46">
        <v>6</v>
      </c>
      <c r="G62" s="46">
        <v>3</v>
      </c>
      <c r="H62" s="46">
        <v>4</v>
      </c>
      <c r="I62" s="47">
        <f t="shared" si="2"/>
        <v>0.8</v>
      </c>
      <c r="J62" s="46">
        <v>5</v>
      </c>
      <c r="K62" s="46">
        <v>5</v>
      </c>
      <c r="L62" s="141">
        <v>5</v>
      </c>
      <c r="M62" s="142"/>
      <c r="N62" s="48">
        <f t="shared" si="3"/>
        <v>1</v>
      </c>
      <c r="O62" s="46">
        <v>3</v>
      </c>
      <c r="P62" s="46">
        <v>3</v>
      </c>
      <c r="Q62" s="46">
        <v>3</v>
      </c>
      <c r="R62" s="48">
        <f t="shared" si="4"/>
        <v>0.60000000000000009</v>
      </c>
      <c r="S62" s="46">
        <v>2</v>
      </c>
      <c r="T62" s="46">
        <v>3</v>
      </c>
      <c r="U62" s="48">
        <f t="shared" si="5"/>
        <v>0.5</v>
      </c>
      <c r="V62" s="46">
        <v>3</v>
      </c>
      <c r="W62" s="49"/>
      <c r="X62" s="48"/>
      <c r="Y62" s="61">
        <f t="shared" si="7"/>
        <v>2</v>
      </c>
    </row>
    <row r="63" spans="1:25" ht="24.95" customHeight="1" x14ac:dyDescent="0.25">
      <c r="A63" s="46">
        <v>54</v>
      </c>
      <c r="B63" s="56" t="s">
        <v>177</v>
      </c>
      <c r="C63" s="125">
        <v>41209082379</v>
      </c>
      <c r="D63" s="126" t="str">
        <f t="shared" si="1"/>
        <v>L</v>
      </c>
      <c r="E63" s="46">
        <v>3</v>
      </c>
      <c r="F63" s="46">
        <v>6</v>
      </c>
      <c r="G63" s="46">
        <v>3</v>
      </c>
      <c r="H63" s="46">
        <v>4</v>
      </c>
      <c r="I63" s="47">
        <f t="shared" si="2"/>
        <v>0.8</v>
      </c>
      <c r="J63" s="46">
        <v>5</v>
      </c>
      <c r="K63" s="46">
        <v>5</v>
      </c>
      <c r="L63" s="141">
        <v>5</v>
      </c>
      <c r="M63" s="142"/>
      <c r="N63" s="48">
        <f t="shared" si="3"/>
        <v>1</v>
      </c>
      <c r="O63" s="46">
        <v>3</v>
      </c>
      <c r="P63" s="46">
        <v>3</v>
      </c>
      <c r="Q63" s="46">
        <v>3</v>
      </c>
      <c r="R63" s="48">
        <f t="shared" si="4"/>
        <v>0.60000000000000009</v>
      </c>
      <c r="S63" s="46">
        <v>2</v>
      </c>
      <c r="T63" s="46">
        <v>3</v>
      </c>
      <c r="U63" s="48">
        <f t="shared" si="5"/>
        <v>0.5</v>
      </c>
      <c r="V63" s="46">
        <v>3</v>
      </c>
      <c r="W63" s="49"/>
      <c r="X63" s="48"/>
      <c r="Y63" s="61">
        <f t="shared" si="7"/>
        <v>2</v>
      </c>
    </row>
    <row r="64" spans="1:25" ht="24.95" customHeight="1" x14ac:dyDescent="0.25">
      <c r="A64" s="46">
        <v>55</v>
      </c>
      <c r="B64" s="56" t="s">
        <v>183</v>
      </c>
      <c r="C64" s="125">
        <v>41206032385</v>
      </c>
      <c r="D64" s="126" t="str">
        <f t="shared" si="1"/>
        <v>L</v>
      </c>
      <c r="E64" s="46">
        <v>3</v>
      </c>
      <c r="F64" s="46">
        <v>6</v>
      </c>
      <c r="G64" s="46">
        <v>3</v>
      </c>
      <c r="H64" s="46">
        <v>4</v>
      </c>
      <c r="I64" s="47">
        <f t="shared" si="2"/>
        <v>0.8</v>
      </c>
      <c r="J64" s="46">
        <v>5</v>
      </c>
      <c r="K64" s="46">
        <v>5</v>
      </c>
      <c r="L64" s="141">
        <v>5</v>
      </c>
      <c r="M64" s="142"/>
      <c r="N64" s="48">
        <f t="shared" si="3"/>
        <v>1</v>
      </c>
      <c r="O64" s="46">
        <v>3</v>
      </c>
      <c r="P64" s="46">
        <v>3</v>
      </c>
      <c r="Q64" s="46">
        <v>3</v>
      </c>
      <c r="R64" s="48">
        <f t="shared" si="4"/>
        <v>0.60000000000000009</v>
      </c>
      <c r="S64" s="46">
        <v>2</v>
      </c>
      <c r="T64" s="46">
        <v>3</v>
      </c>
      <c r="U64" s="48">
        <f t="shared" si="5"/>
        <v>0.5</v>
      </c>
      <c r="V64" s="46">
        <v>3</v>
      </c>
      <c r="W64" s="49"/>
      <c r="X64" s="48"/>
      <c r="Y64" s="61">
        <f t="shared" si="7"/>
        <v>2</v>
      </c>
    </row>
    <row r="65" spans="1:26" ht="24.95" customHeight="1" x14ac:dyDescent="0.25">
      <c r="A65" s="46">
        <v>56</v>
      </c>
      <c r="B65" s="124" t="s">
        <v>185</v>
      </c>
      <c r="C65" s="125">
        <v>41223163259</v>
      </c>
      <c r="D65" s="126" t="str">
        <f t="shared" si="1"/>
        <v>L</v>
      </c>
      <c r="E65" s="46">
        <v>3</v>
      </c>
      <c r="F65" s="46">
        <v>6</v>
      </c>
      <c r="G65" s="46">
        <v>3</v>
      </c>
      <c r="H65" s="46">
        <v>4</v>
      </c>
      <c r="I65" s="47">
        <f t="shared" si="2"/>
        <v>0.8</v>
      </c>
      <c r="J65" s="46">
        <v>5</v>
      </c>
      <c r="K65" s="46">
        <v>5</v>
      </c>
      <c r="L65" s="141">
        <v>5</v>
      </c>
      <c r="M65" s="142"/>
      <c r="N65" s="48">
        <f t="shared" si="3"/>
        <v>1</v>
      </c>
      <c r="O65" s="46">
        <v>3</v>
      </c>
      <c r="P65" s="46">
        <v>3</v>
      </c>
      <c r="Q65" s="46">
        <v>6</v>
      </c>
      <c r="R65" s="48">
        <f t="shared" si="4"/>
        <v>0.8</v>
      </c>
      <c r="S65" s="46">
        <v>6</v>
      </c>
      <c r="T65" s="46">
        <v>5</v>
      </c>
      <c r="U65" s="48">
        <f t="shared" si="5"/>
        <v>1.1000000000000001</v>
      </c>
      <c r="V65" s="46">
        <v>6</v>
      </c>
      <c r="W65" s="50"/>
      <c r="X65" s="50"/>
      <c r="Y65" s="61">
        <f t="shared" si="7"/>
        <v>3</v>
      </c>
    </row>
    <row r="66" spans="1:26" ht="24.95" customHeight="1" x14ac:dyDescent="0.25">
      <c r="A66" s="46">
        <v>57</v>
      </c>
      <c r="B66" s="124" t="s">
        <v>20</v>
      </c>
      <c r="C66" s="125">
        <v>41223162977</v>
      </c>
      <c r="D66" s="126" t="str">
        <f t="shared" si="1"/>
        <v>L</v>
      </c>
      <c r="E66" s="46">
        <v>3</v>
      </c>
      <c r="F66" s="46">
        <v>6</v>
      </c>
      <c r="G66" s="46">
        <v>3</v>
      </c>
      <c r="H66" s="46">
        <v>4</v>
      </c>
      <c r="I66" s="47">
        <f t="shared" si="2"/>
        <v>0.8</v>
      </c>
      <c r="J66" s="46">
        <v>5</v>
      </c>
      <c r="K66" s="46">
        <v>5</v>
      </c>
      <c r="L66" s="141">
        <v>5</v>
      </c>
      <c r="M66" s="142"/>
      <c r="N66" s="48">
        <f t="shared" si="3"/>
        <v>1</v>
      </c>
      <c r="O66" s="46">
        <v>3</v>
      </c>
      <c r="P66" s="46">
        <v>3</v>
      </c>
      <c r="Q66" s="46">
        <v>3</v>
      </c>
      <c r="R66" s="48">
        <f t="shared" si="4"/>
        <v>0.60000000000000009</v>
      </c>
      <c r="S66" s="46">
        <v>2</v>
      </c>
      <c r="T66" s="46">
        <v>6</v>
      </c>
      <c r="U66" s="48">
        <f t="shared" si="5"/>
        <v>0.8</v>
      </c>
      <c r="V66" s="46">
        <v>3</v>
      </c>
      <c r="W66" s="50"/>
      <c r="X66" s="50"/>
      <c r="Y66" s="61">
        <f t="shared" si="7"/>
        <v>3</v>
      </c>
    </row>
    <row r="67" spans="1:26" ht="24.95" customHeight="1" x14ac:dyDescent="0.25">
      <c r="A67" s="46">
        <v>58</v>
      </c>
      <c r="B67" s="124" t="s">
        <v>184</v>
      </c>
      <c r="C67" s="125">
        <v>41213082873</v>
      </c>
      <c r="D67" s="126" t="str">
        <f t="shared" si="1"/>
        <v>L</v>
      </c>
      <c r="E67" s="46">
        <v>3</v>
      </c>
      <c r="F67" s="46">
        <v>6</v>
      </c>
      <c r="G67" s="46">
        <v>3</v>
      </c>
      <c r="H67" s="46">
        <v>4</v>
      </c>
      <c r="I67" s="47">
        <f t="shared" si="2"/>
        <v>0.8</v>
      </c>
      <c r="J67" s="46">
        <v>5</v>
      </c>
      <c r="K67" s="46">
        <v>5</v>
      </c>
      <c r="L67" s="141">
        <v>5</v>
      </c>
      <c r="M67" s="142"/>
      <c r="N67" s="48">
        <f t="shared" si="3"/>
        <v>1</v>
      </c>
      <c r="O67" s="46">
        <v>3</v>
      </c>
      <c r="P67" s="46">
        <v>3</v>
      </c>
      <c r="Q67" s="46">
        <v>3</v>
      </c>
      <c r="R67" s="48">
        <f t="shared" si="4"/>
        <v>0.60000000000000009</v>
      </c>
      <c r="S67" s="46">
        <v>6</v>
      </c>
      <c r="T67" s="46">
        <v>3</v>
      </c>
      <c r="U67" s="48">
        <f t="shared" si="5"/>
        <v>0.9</v>
      </c>
      <c r="V67" s="46">
        <v>3</v>
      </c>
      <c r="W67" s="50"/>
      <c r="X67" s="50"/>
      <c r="Y67" s="61">
        <f t="shared" si="7"/>
        <v>3</v>
      </c>
    </row>
    <row r="68" spans="1:26" ht="24.95" customHeight="1" x14ac:dyDescent="0.25">
      <c r="A68" s="46">
        <v>59</v>
      </c>
      <c r="B68" s="124" t="s">
        <v>181</v>
      </c>
      <c r="C68" s="125">
        <v>41228032983</v>
      </c>
      <c r="D68" s="126" t="str">
        <f t="shared" si="1"/>
        <v>L</v>
      </c>
      <c r="E68" s="46">
        <v>3</v>
      </c>
      <c r="F68" s="46">
        <v>6</v>
      </c>
      <c r="G68" s="46">
        <v>3</v>
      </c>
      <c r="H68" s="46">
        <v>4</v>
      </c>
      <c r="I68" s="47">
        <f t="shared" si="2"/>
        <v>0.8</v>
      </c>
      <c r="J68" s="46">
        <v>5</v>
      </c>
      <c r="K68" s="46">
        <v>5</v>
      </c>
      <c r="L68" s="141">
        <v>5</v>
      </c>
      <c r="M68" s="142"/>
      <c r="N68" s="48">
        <f t="shared" si="3"/>
        <v>1</v>
      </c>
      <c r="O68" s="46">
        <v>3</v>
      </c>
      <c r="P68" s="46">
        <v>3</v>
      </c>
      <c r="Q68" s="46">
        <v>3</v>
      </c>
      <c r="R68" s="48">
        <f t="shared" si="4"/>
        <v>0.60000000000000009</v>
      </c>
      <c r="S68" s="46">
        <v>2</v>
      </c>
      <c r="T68" s="46">
        <v>3</v>
      </c>
      <c r="U68" s="48">
        <f t="shared" si="5"/>
        <v>0.5</v>
      </c>
      <c r="V68" s="46">
        <v>3</v>
      </c>
      <c r="W68" s="50"/>
      <c r="X68" s="50"/>
      <c r="Y68" s="61">
        <f t="shared" si="7"/>
        <v>2</v>
      </c>
    </row>
    <row r="69" spans="1:26" ht="24.95" customHeight="1" x14ac:dyDescent="0.25">
      <c r="A69" s="46">
        <v>60</v>
      </c>
      <c r="B69" s="124" t="s">
        <v>68</v>
      </c>
      <c r="C69" s="125">
        <v>41216168031</v>
      </c>
      <c r="D69" s="126" t="str">
        <f t="shared" si="1"/>
        <v>L</v>
      </c>
      <c r="E69" s="46">
        <v>3</v>
      </c>
      <c r="F69" s="46">
        <v>6</v>
      </c>
      <c r="G69" s="46">
        <v>3</v>
      </c>
      <c r="H69" s="46">
        <v>4</v>
      </c>
      <c r="I69" s="47">
        <f t="shared" si="2"/>
        <v>0.8</v>
      </c>
      <c r="J69" s="46">
        <v>5</v>
      </c>
      <c r="K69" s="46">
        <v>5</v>
      </c>
      <c r="L69" s="141">
        <v>5</v>
      </c>
      <c r="M69" s="142"/>
      <c r="N69" s="48">
        <f t="shared" si="3"/>
        <v>1</v>
      </c>
      <c r="O69" s="46">
        <v>3</v>
      </c>
      <c r="P69" s="46">
        <v>3</v>
      </c>
      <c r="Q69" s="46">
        <v>3</v>
      </c>
      <c r="R69" s="48">
        <f t="shared" si="4"/>
        <v>0.60000000000000009</v>
      </c>
      <c r="S69" s="46">
        <v>6</v>
      </c>
      <c r="T69" s="46">
        <v>6</v>
      </c>
      <c r="U69" s="48">
        <f t="shared" si="5"/>
        <v>1.2000000000000002</v>
      </c>
      <c r="V69" s="46">
        <v>6</v>
      </c>
      <c r="W69" s="50"/>
      <c r="X69" s="50"/>
      <c r="Y69" s="61">
        <f t="shared" si="7"/>
        <v>3</v>
      </c>
    </row>
    <row r="70" spans="1:26" ht="15.95" customHeight="1" x14ac:dyDescent="0.25">
      <c r="A70" s="93"/>
      <c r="B70" s="52"/>
      <c r="C70" s="94"/>
      <c r="D70" s="95"/>
      <c r="E70" s="95"/>
      <c r="F70" s="95"/>
      <c r="G70" s="95"/>
      <c r="H70" s="95"/>
      <c r="I70" s="96"/>
      <c r="J70" s="95"/>
      <c r="K70" s="95"/>
      <c r="L70" s="95"/>
      <c r="M70" s="95"/>
      <c r="N70" s="97"/>
      <c r="O70" s="95"/>
      <c r="P70" s="95"/>
      <c r="Q70" s="95"/>
      <c r="R70" s="97"/>
      <c r="S70" s="95"/>
      <c r="T70" s="95"/>
      <c r="U70" s="97"/>
      <c r="V70" s="95"/>
      <c r="W70" s="98"/>
      <c r="X70" s="98"/>
      <c r="Y70" s="115"/>
    </row>
    <row r="71" spans="1:26" ht="15.95" customHeight="1" x14ac:dyDescent="0.25">
      <c r="A71" s="93"/>
      <c r="B71" s="52"/>
      <c r="C71" s="94"/>
      <c r="D71" s="95"/>
      <c r="E71" s="95"/>
      <c r="F71" s="95"/>
      <c r="G71" s="95"/>
      <c r="H71" s="95"/>
      <c r="I71" s="96"/>
      <c r="J71" s="95"/>
      <c r="K71" s="95"/>
      <c r="L71" s="95"/>
      <c r="M71" s="95"/>
      <c r="N71" s="97"/>
      <c r="O71" s="95"/>
      <c r="P71" s="95"/>
      <c r="Q71" s="95"/>
      <c r="R71" s="97"/>
      <c r="S71" s="95"/>
      <c r="T71" s="95"/>
      <c r="U71" s="97"/>
      <c r="V71" s="95"/>
      <c r="W71" s="98"/>
      <c r="X71" s="98"/>
      <c r="Y71" s="115"/>
    </row>
    <row r="72" spans="1:26" ht="15.95" customHeight="1" x14ac:dyDescent="0.25">
      <c r="A72" s="93"/>
      <c r="B72" s="52"/>
      <c r="C72" s="94"/>
      <c r="D72" s="95"/>
      <c r="E72" s="95"/>
      <c r="F72" s="95"/>
      <c r="G72" s="95"/>
      <c r="H72" s="95"/>
      <c r="I72" s="96"/>
      <c r="J72" s="95"/>
      <c r="K72" s="95"/>
      <c r="L72" s="95"/>
      <c r="M72" s="95"/>
      <c r="N72" s="97"/>
      <c r="O72" s="95"/>
      <c r="P72" s="95"/>
      <c r="Q72" s="95"/>
      <c r="R72" s="97"/>
      <c r="S72" s="95"/>
      <c r="T72" s="95"/>
      <c r="U72" s="97"/>
      <c r="V72" s="95"/>
      <c r="W72" s="98"/>
      <c r="X72" s="98"/>
      <c r="Y72" s="115"/>
    </row>
    <row r="73" spans="1:26" ht="15.95" customHeight="1" x14ac:dyDescent="0.25">
      <c r="A73" s="93"/>
      <c r="B73" s="52"/>
      <c r="C73" s="94"/>
      <c r="D73" s="130"/>
      <c r="E73" s="95"/>
      <c r="F73" s="95"/>
      <c r="G73" s="95"/>
      <c r="H73" s="95"/>
      <c r="I73" s="96"/>
      <c r="J73" s="95"/>
      <c r="K73" s="95"/>
      <c r="L73" s="95"/>
      <c r="M73" s="95"/>
      <c r="N73" s="97"/>
      <c r="O73" s="95"/>
      <c r="P73" s="95"/>
      <c r="Q73" s="95"/>
      <c r="R73" s="97"/>
      <c r="S73" s="95"/>
      <c r="T73" s="95"/>
      <c r="U73" s="97"/>
      <c r="V73" s="95"/>
      <c r="W73" s="98"/>
      <c r="X73" s="98"/>
      <c r="Y73" s="115"/>
    </row>
    <row r="74" spans="1:26" ht="15.95" customHeight="1" x14ac:dyDescent="0.25">
      <c r="A74" s="11"/>
      <c r="B74" s="163"/>
      <c r="C74" s="163"/>
      <c r="D74" s="52"/>
      <c r="E74" s="9"/>
      <c r="F74" s="9"/>
      <c r="G74" s="9"/>
      <c r="H74" s="9"/>
      <c r="I74" s="9"/>
      <c r="J74" s="9"/>
      <c r="K74" s="9"/>
      <c r="L74" s="9"/>
      <c r="M74" s="9"/>
      <c r="N74" s="9"/>
      <c r="O74" s="9"/>
      <c r="P74" s="9"/>
      <c r="Q74" s="9"/>
      <c r="R74" s="9"/>
      <c r="S74" s="9"/>
      <c r="T74" s="9"/>
      <c r="U74" s="9"/>
      <c r="V74" s="9"/>
      <c r="W74" s="10"/>
      <c r="X74" s="10"/>
      <c r="Y74" s="12"/>
      <c r="Z74" s="5"/>
    </row>
    <row r="75" spans="1:26" ht="15.95" customHeight="1" x14ac:dyDescent="0.25">
      <c r="A75" s="11"/>
      <c r="B75" s="120" t="s">
        <v>252</v>
      </c>
      <c r="C75" s="128"/>
      <c r="D75" s="128"/>
      <c r="E75" s="9"/>
      <c r="F75" s="9"/>
      <c r="G75" s="9"/>
      <c r="H75" s="9"/>
      <c r="I75" s="9"/>
      <c r="J75" s="9"/>
      <c r="K75" s="9"/>
      <c r="L75" s="9"/>
      <c r="M75" s="9"/>
      <c r="N75" s="9"/>
      <c r="O75" s="9"/>
      <c r="P75" s="9"/>
      <c r="Q75" s="9"/>
      <c r="R75" s="9"/>
      <c r="S75" s="9"/>
      <c r="T75" s="9"/>
      <c r="U75" s="9"/>
      <c r="V75" s="9"/>
      <c r="W75" s="10"/>
      <c r="X75" s="10"/>
      <c r="Y75" s="12"/>
      <c r="Z75" s="5"/>
    </row>
    <row r="76" spans="1:26" ht="15.95" customHeight="1" x14ac:dyDescent="0.25">
      <c r="A76" s="11"/>
      <c r="B76" s="132" t="s">
        <v>78</v>
      </c>
      <c r="C76" s="131"/>
      <c r="D76" s="131"/>
      <c r="E76" s="9"/>
      <c r="F76" s="9"/>
      <c r="G76" s="9"/>
      <c r="H76" s="9"/>
      <c r="I76" s="9"/>
      <c r="J76" s="9"/>
      <c r="K76" s="9"/>
      <c r="L76" s="9"/>
      <c r="M76" s="9"/>
      <c r="N76" s="9"/>
      <c r="O76" s="9"/>
      <c r="P76" s="9"/>
      <c r="Q76" s="9"/>
      <c r="R76" s="9"/>
      <c r="S76" s="9"/>
      <c r="T76" s="9"/>
      <c r="U76" s="9"/>
      <c r="V76" s="9"/>
      <c r="W76" s="9"/>
      <c r="X76" s="9"/>
      <c r="Y76" s="13"/>
      <c r="Z76" s="5"/>
    </row>
    <row r="77" spans="1:26" ht="15.95" customHeight="1" x14ac:dyDescent="0.25">
      <c r="A77" s="11"/>
      <c r="B77" s="118" t="s">
        <v>8</v>
      </c>
      <c r="C77" s="131"/>
      <c r="D77" s="131"/>
      <c r="E77" s="9"/>
      <c r="F77" s="9"/>
      <c r="G77" s="9"/>
      <c r="H77" s="9"/>
      <c r="I77" s="9"/>
      <c r="J77" s="9"/>
      <c r="K77" s="9"/>
      <c r="L77" s="9"/>
      <c r="M77" s="9"/>
      <c r="N77" s="9"/>
      <c r="O77" s="9"/>
      <c r="P77" s="9"/>
      <c r="Q77" s="9"/>
      <c r="R77" s="9"/>
      <c r="S77" s="9"/>
      <c r="T77" s="9"/>
      <c r="U77" s="9"/>
      <c r="V77" s="9"/>
      <c r="W77" s="9"/>
      <c r="X77" s="9"/>
      <c r="Y77" s="13"/>
      <c r="Z77" s="5"/>
    </row>
    <row r="78" spans="1:26" ht="15.95" customHeight="1" x14ac:dyDescent="0.25">
      <c r="A78" s="11"/>
      <c r="B78" s="119" t="str">
        <f>$E$1</f>
        <v>SEKOLAH KEBANGSAAN PRESINT 9</v>
      </c>
      <c r="C78" s="129"/>
      <c r="D78" s="129"/>
      <c r="E78" s="9"/>
      <c r="I78" s="9"/>
      <c r="J78" s="9"/>
      <c r="K78" s="9"/>
      <c r="L78" s="9"/>
      <c r="M78" s="9"/>
      <c r="N78" s="9"/>
      <c r="O78" s="9"/>
      <c r="P78" s="9"/>
      <c r="Q78" s="9"/>
      <c r="R78" s="9"/>
      <c r="S78" s="9"/>
      <c r="T78" s="9"/>
      <c r="U78" s="9"/>
      <c r="V78" s="9"/>
      <c r="W78" s="9"/>
      <c r="X78" s="9"/>
      <c r="Y78" s="13"/>
    </row>
    <row r="79" spans="1:26" ht="15.95" customHeight="1" x14ac:dyDescent="0.25">
      <c r="A79" s="11"/>
      <c r="B79" s="9"/>
      <c r="C79" s="9"/>
      <c r="D79" s="52"/>
      <c r="E79" s="9"/>
      <c r="I79" s="9"/>
      <c r="J79" s="9"/>
      <c r="K79" s="9"/>
      <c r="L79" s="9"/>
      <c r="M79" s="9"/>
      <c r="N79" s="9"/>
      <c r="O79" s="9"/>
      <c r="P79" s="9"/>
      <c r="Q79" s="9"/>
      <c r="R79" s="9"/>
      <c r="S79" s="9"/>
      <c r="T79" s="9"/>
      <c r="U79" s="9"/>
      <c r="V79" s="9"/>
      <c r="W79" s="9"/>
      <c r="X79" s="9"/>
      <c r="Y79" s="13"/>
    </row>
    <row r="80" spans="1:26" ht="15.95" customHeight="1" x14ac:dyDescent="0.25">
      <c r="A80" s="11"/>
      <c r="B80" s="9"/>
      <c r="C80" s="9"/>
      <c r="D80" s="52"/>
      <c r="E80" s="9"/>
      <c r="I80" s="9"/>
      <c r="J80" s="9"/>
      <c r="K80" s="9"/>
      <c r="L80" s="9"/>
      <c r="M80" s="9"/>
      <c r="N80" s="9"/>
      <c r="O80" s="9"/>
      <c r="P80" s="9"/>
      <c r="Q80" s="9"/>
      <c r="R80" s="9"/>
      <c r="S80" s="9"/>
      <c r="T80" s="9"/>
      <c r="U80" s="9"/>
      <c r="V80" s="9"/>
      <c r="W80" s="9"/>
      <c r="X80" s="9"/>
      <c r="Y80" s="13"/>
    </row>
    <row r="81" spans="1:25" ht="15.95" customHeight="1" x14ac:dyDescent="0.25">
      <c r="A81" s="11"/>
      <c r="B81" s="9"/>
      <c r="C81" s="9"/>
      <c r="D81" s="52"/>
      <c r="E81" s="9"/>
      <c r="I81" s="9"/>
      <c r="J81" s="9"/>
      <c r="K81" s="9"/>
      <c r="L81" s="9"/>
      <c r="M81" s="9"/>
      <c r="N81" s="9"/>
      <c r="O81" s="9"/>
      <c r="P81" s="9"/>
      <c r="Q81" s="9"/>
      <c r="R81" s="9"/>
      <c r="S81" s="9"/>
      <c r="T81" s="9"/>
      <c r="U81" s="9"/>
      <c r="V81" s="9"/>
      <c r="W81" s="9"/>
      <c r="X81" s="9"/>
      <c r="Y81" s="13"/>
    </row>
    <row r="82" spans="1:25" ht="15.95" customHeight="1" x14ac:dyDescent="0.25">
      <c r="A82" s="11"/>
      <c r="B82" s="9"/>
      <c r="C82" s="9"/>
      <c r="D82" s="52"/>
      <c r="E82" s="9"/>
      <c r="F82" s="9"/>
      <c r="G82" s="9"/>
      <c r="H82" s="9"/>
      <c r="I82" s="9"/>
      <c r="J82" s="9"/>
      <c r="K82" s="9"/>
      <c r="L82" s="9"/>
      <c r="M82" s="9"/>
      <c r="N82" s="9"/>
      <c r="O82" s="9"/>
      <c r="P82" s="9"/>
      <c r="Q82" s="9"/>
      <c r="R82" s="9"/>
      <c r="S82" s="9"/>
      <c r="T82" s="9"/>
      <c r="U82" s="9"/>
      <c r="V82" s="9"/>
      <c r="W82" s="9"/>
      <c r="X82" s="9"/>
      <c r="Y82" s="13"/>
    </row>
    <row r="83" spans="1:25" ht="15.95" customHeight="1" x14ac:dyDescent="0.25">
      <c r="A83" s="11"/>
      <c r="B83" s="9"/>
      <c r="C83" s="9"/>
      <c r="D83" s="52"/>
      <c r="E83" s="9"/>
      <c r="F83" s="9"/>
      <c r="G83" s="9"/>
      <c r="H83" s="9"/>
      <c r="I83" s="9"/>
      <c r="J83" s="9"/>
      <c r="K83" s="9"/>
      <c r="L83" s="9"/>
      <c r="M83" s="9"/>
      <c r="N83" s="9"/>
      <c r="O83" s="9"/>
      <c r="P83" s="9"/>
      <c r="Q83" s="9"/>
      <c r="R83" s="9"/>
      <c r="S83" s="9"/>
      <c r="T83" s="9"/>
      <c r="U83" s="9"/>
      <c r="V83" s="9"/>
      <c r="W83" s="9"/>
      <c r="X83" s="9"/>
      <c r="Y83" s="13"/>
    </row>
    <row r="84" spans="1:25" ht="15.95" customHeight="1" x14ac:dyDescent="0.25">
      <c r="A84" s="11"/>
      <c r="B84" s="9"/>
      <c r="C84" s="9"/>
      <c r="D84" s="52"/>
      <c r="E84" s="9"/>
      <c r="F84" s="9"/>
      <c r="G84" s="9"/>
      <c r="H84" s="9"/>
      <c r="I84" s="9"/>
      <c r="J84" s="9"/>
      <c r="K84" s="9"/>
      <c r="L84" s="9"/>
      <c r="M84" s="9"/>
      <c r="N84" s="9"/>
      <c r="O84" s="9"/>
      <c r="P84" s="9"/>
      <c r="Q84" s="9"/>
      <c r="R84" s="9"/>
      <c r="S84" s="9"/>
      <c r="T84" s="9"/>
      <c r="U84" s="9"/>
      <c r="V84" s="9"/>
      <c r="W84" s="9"/>
      <c r="X84" s="9"/>
      <c r="Y84" s="13"/>
    </row>
    <row r="85" spans="1:25" ht="15.95" customHeight="1" x14ac:dyDescent="0.25">
      <c r="A85" s="11"/>
      <c r="B85" s="9"/>
      <c r="C85" s="9"/>
      <c r="D85" s="52"/>
      <c r="E85" s="9"/>
      <c r="F85" s="9"/>
      <c r="G85" s="9"/>
      <c r="H85" s="9"/>
      <c r="I85" s="9"/>
      <c r="J85" s="9"/>
      <c r="K85" s="9"/>
      <c r="L85" s="9"/>
      <c r="M85" s="9"/>
      <c r="N85" s="9"/>
      <c r="O85" s="9"/>
      <c r="P85" s="9"/>
      <c r="Q85" s="9"/>
      <c r="R85" s="9"/>
      <c r="S85" s="9"/>
      <c r="T85" s="9"/>
      <c r="U85" s="9"/>
      <c r="V85" s="9"/>
      <c r="W85" s="9"/>
      <c r="X85" s="9"/>
      <c r="Y85" s="13"/>
    </row>
    <row r="86" spans="1:25" ht="15.95" customHeight="1" x14ac:dyDescent="0.25">
      <c r="A86" s="14"/>
      <c r="B86" s="15"/>
      <c r="C86" s="15"/>
      <c r="D86" s="53"/>
      <c r="E86" s="15"/>
      <c r="F86" s="15"/>
      <c r="G86" s="15"/>
      <c r="H86" s="15"/>
      <c r="I86" s="15"/>
      <c r="J86" s="15"/>
      <c r="K86" s="15"/>
      <c r="L86" s="15"/>
      <c r="M86" s="15"/>
      <c r="N86" s="15"/>
      <c r="O86" s="15"/>
      <c r="P86" s="15"/>
      <c r="Q86" s="15"/>
      <c r="R86" s="15"/>
      <c r="S86" s="15"/>
      <c r="T86" s="15"/>
      <c r="U86" s="15"/>
      <c r="V86" s="15"/>
      <c r="W86" s="15"/>
      <c r="X86" s="15"/>
      <c r="Y86" s="16"/>
    </row>
  </sheetData>
  <sheetProtection password="EA8F" sheet="1" objects="1" scenarios="1"/>
  <sortState ref="A10:AB59">
    <sortCondition ref="B10:B59"/>
  </sortState>
  <mergeCells count="81">
    <mergeCell ref="AB9:AC9"/>
    <mergeCell ref="B74:C74"/>
    <mergeCell ref="O8:R8"/>
    <mergeCell ref="L10:M10"/>
    <mergeCell ref="L11:M11"/>
    <mergeCell ref="L12:M12"/>
    <mergeCell ref="L13:M13"/>
    <mergeCell ref="L14:M14"/>
    <mergeCell ref="L15:M15"/>
    <mergeCell ref="L16:M16"/>
    <mergeCell ref="L17:M17"/>
    <mergeCell ref="L18:M18"/>
    <mergeCell ref="L19:M19"/>
    <mergeCell ref="L20:M20"/>
    <mergeCell ref="S8:T8"/>
    <mergeCell ref="Y8:Y9"/>
    <mergeCell ref="A8:A9"/>
    <mergeCell ref="B8:B9"/>
    <mergeCell ref="C8:C9"/>
    <mergeCell ref="D8:D9"/>
    <mergeCell ref="E8:I8"/>
    <mergeCell ref="J8:N8"/>
    <mergeCell ref="L9:M9"/>
    <mergeCell ref="W9:X9"/>
    <mergeCell ref="W8:X8"/>
    <mergeCell ref="E1:H1"/>
    <mergeCell ref="E2:H2"/>
    <mergeCell ref="E3:H3"/>
    <mergeCell ref="E4:H4"/>
    <mergeCell ref="H6:J6"/>
    <mergeCell ref="D6:G6"/>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8:M48"/>
    <mergeCell ref="L49:M49"/>
    <mergeCell ref="L50:M50"/>
    <mergeCell ref="L41:M41"/>
    <mergeCell ref="L42:M42"/>
    <mergeCell ref="L43:M43"/>
    <mergeCell ref="L44:M44"/>
    <mergeCell ref="L45:M45"/>
    <mergeCell ref="L69:M69"/>
    <mergeCell ref="L60:M60"/>
    <mergeCell ref="L61:M61"/>
    <mergeCell ref="L62:M62"/>
    <mergeCell ref="L63:M63"/>
    <mergeCell ref="L64:M64"/>
    <mergeCell ref="A6:B6"/>
    <mergeCell ref="L65:M65"/>
    <mergeCell ref="L66:M66"/>
    <mergeCell ref="L67:M67"/>
    <mergeCell ref="L68:M68"/>
    <mergeCell ref="L56:M56"/>
    <mergeCell ref="L57:M57"/>
    <mergeCell ref="L58:M58"/>
    <mergeCell ref="L59:M59"/>
    <mergeCell ref="L51:M51"/>
    <mergeCell ref="L52:M52"/>
    <mergeCell ref="L53:M53"/>
    <mergeCell ref="L54:M54"/>
    <mergeCell ref="L55:M55"/>
    <mergeCell ref="L46:M46"/>
    <mergeCell ref="L47:M47"/>
  </mergeCells>
  <dataValidations count="2">
    <dataValidation type="whole" operator="lessThanOrEqual" allowBlank="1" showErrorMessage="1" errorTitle="TAHAP PENGUASAAN" error="SILA NYATAKAN TAHAP PENGUASAAN YANG BETUL.." sqref="S10:T73 J10:L73 E10:H73 O10:Q73 V10:V73">
      <formula1>6</formula1>
    </dataValidation>
    <dataValidation type="textLength" operator="equal" allowBlank="1" showErrorMessage="1" errorTitle="NO. KAD PENGENALAN" error="Sila masukkan nombor kad pengenalan dengan tepat dan betul." sqref="C10:C69">
      <formula1>11</formula1>
    </dataValidation>
  </dataValidations>
  <pageMargins left="0.25" right="0.25" top="0.75" bottom="0.75" header="0.3" footer="0.3"/>
  <pageSetup paperSize="9" scale="40" orientation="landscape"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7"/>
  <sheetViews>
    <sheetView showGridLines="0" topLeftCell="A6" zoomScale="80" zoomScaleNormal="80" workbookViewId="0">
      <selection activeCell="G16" sqref="G16"/>
    </sheetView>
  </sheetViews>
  <sheetFormatPr defaultColWidth="0" defaultRowHeight="16.5" zeroHeight="1" x14ac:dyDescent="0.3"/>
  <cols>
    <col min="1" max="1" width="24.140625" style="92" customWidth="1"/>
    <col min="2" max="2" width="4.85546875" style="80" customWidth="1"/>
    <col min="3" max="3" width="5" style="80" customWidth="1"/>
    <col min="4" max="4" width="21.85546875" style="80" customWidth="1"/>
    <col min="5" max="5" width="3.140625" style="80" customWidth="1"/>
    <col min="6" max="6" width="2.28515625" style="80" customWidth="1"/>
    <col min="7" max="7" width="23.5703125" style="80" customWidth="1"/>
    <col min="8" max="8" width="114.140625" style="80" customWidth="1"/>
    <col min="9" max="9" width="5.7109375" style="80" hidden="1" customWidth="1"/>
    <col min="10" max="10" width="3" style="80" hidden="1" customWidth="1"/>
    <col min="11" max="11" width="35.42578125" style="80" hidden="1" customWidth="1"/>
    <col min="12" max="12" width="45.7109375" style="80" hidden="1" customWidth="1"/>
    <col min="13" max="16384" width="9.140625" style="80" hidden="1"/>
  </cols>
  <sheetData>
    <row r="1" spans="1:13" s="1" customFormat="1" x14ac:dyDescent="0.3">
      <c r="A1" s="191" t="str">
        <f>'REKOD PRESTASI MURID PSV'!$E$1</f>
        <v>SEKOLAH KEBANGSAAN PRESINT 9</v>
      </c>
      <c r="B1" s="192"/>
      <c r="C1" s="192"/>
      <c r="D1" s="192"/>
      <c r="E1" s="192"/>
      <c r="F1" s="192"/>
      <c r="G1" s="192"/>
      <c r="H1" s="193"/>
      <c r="J1" s="80"/>
      <c r="K1" s="80"/>
      <c r="L1" s="80"/>
    </row>
    <row r="2" spans="1:13" s="1" customFormat="1" x14ac:dyDescent="0.3">
      <c r="A2" s="194" t="str">
        <f>'REKOD PRESTASI MURID PSV'!$E$2</f>
        <v xml:space="preserve">PRESINT 9, 62604 PUTRAJAYA, </v>
      </c>
      <c r="B2" s="195"/>
      <c r="C2" s="195"/>
      <c r="D2" s="195"/>
      <c r="E2" s="195"/>
      <c r="F2" s="195"/>
      <c r="G2" s="195"/>
      <c r="H2" s="196"/>
      <c r="J2" s="80"/>
      <c r="K2" s="80"/>
      <c r="L2" s="80"/>
    </row>
    <row r="3" spans="1:13" s="1" customFormat="1" x14ac:dyDescent="0.3">
      <c r="A3" s="194" t="str">
        <f>'REKOD PRESTASI MURID PSV'!$E$3</f>
        <v>WILAYAH PERSEKUTUAN PUTRAJAYA</v>
      </c>
      <c r="B3" s="195"/>
      <c r="C3" s="195"/>
      <c r="D3" s="195"/>
      <c r="E3" s="195"/>
      <c r="F3" s="195"/>
      <c r="G3" s="195"/>
      <c r="H3" s="196"/>
      <c r="J3" s="80"/>
      <c r="K3" s="80"/>
      <c r="L3" s="80"/>
    </row>
    <row r="4" spans="1:13" s="1" customFormat="1" x14ac:dyDescent="0.3">
      <c r="A4" s="197" t="str">
        <f>'REKOD PRESTASI MURID PSV'!$E$4</f>
        <v>AWAL TAHUN MATA PELAJARAN PENDIDIKAN SENI VISUAL TAHUN 6</v>
      </c>
      <c r="B4" s="198"/>
      <c r="C4" s="198"/>
      <c r="D4" s="198"/>
      <c r="E4" s="198"/>
      <c r="F4" s="198"/>
      <c r="G4" s="198"/>
      <c r="H4" s="199"/>
      <c r="J4" s="80"/>
      <c r="K4" s="80"/>
      <c r="L4" s="80"/>
    </row>
    <row r="5" spans="1:13" s="1" customFormat="1" x14ac:dyDescent="0.3">
      <c r="A5" s="82"/>
      <c r="B5" s="30"/>
      <c r="C5" s="30"/>
      <c r="D5" s="30"/>
      <c r="E5" s="30"/>
      <c r="F5" s="30"/>
      <c r="G5" s="30"/>
      <c r="H5" s="30"/>
      <c r="J5" s="171" t="s">
        <v>237</v>
      </c>
      <c r="K5" s="171"/>
      <c r="L5" s="171"/>
    </row>
    <row r="6" spans="1:13" s="1" customFormat="1" x14ac:dyDescent="0.3">
      <c r="A6" s="83" t="s">
        <v>266</v>
      </c>
      <c r="B6" s="30"/>
      <c r="C6" s="30"/>
      <c r="D6" s="30"/>
      <c r="E6" s="30"/>
      <c r="F6" s="30"/>
      <c r="G6" s="30"/>
      <c r="H6" s="30"/>
      <c r="J6" s="77"/>
      <c r="K6" s="76">
        <v>11</v>
      </c>
      <c r="L6" s="77"/>
    </row>
    <row r="7" spans="1:13" s="1" customFormat="1" x14ac:dyDescent="0.3">
      <c r="A7" s="82"/>
      <c r="B7" s="30"/>
      <c r="C7" s="30"/>
      <c r="D7" s="30"/>
      <c r="E7" s="30"/>
      <c r="F7" s="30"/>
      <c r="G7" s="30"/>
      <c r="H7" s="30" t="s">
        <v>253</v>
      </c>
      <c r="J7" s="77">
        <v>1</v>
      </c>
      <c r="K7" s="77" t="str">
        <f>'REKOD PRESTASI MURID PSV'!B10</f>
        <v>AHMAD ADLI BIN ALI</v>
      </c>
      <c r="L7" s="77" t="str">
        <f>IF(K7=0,"",J7&amp;"  "&amp;K7)</f>
        <v>1  AHMAD ADLI BIN ALI</v>
      </c>
    </row>
    <row r="8" spans="1:13" s="1" customFormat="1" x14ac:dyDescent="0.3">
      <c r="A8" s="84" t="s">
        <v>3</v>
      </c>
      <c r="B8" s="20"/>
      <c r="C8" s="21" t="s">
        <v>2</v>
      </c>
      <c r="D8" s="184" t="str">
        <f>VLOOKUP($K$6,J7:L62,2)</f>
        <v>HALIM BIN HARUN</v>
      </c>
      <c r="E8" s="185"/>
      <c r="F8" s="185"/>
      <c r="G8" s="186"/>
      <c r="H8" s="30"/>
      <c r="I8" s="3"/>
      <c r="J8" s="77">
        <v>2</v>
      </c>
      <c r="K8" s="77" t="str">
        <f>'REKOD PRESTASI MURID PSV'!B11</f>
        <v>AHMAD ISWAZIR BIN KAMARUDDIN ALI</v>
      </c>
      <c r="L8" s="77" t="str">
        <f>IF(K8=0,"",J8&amp;"  "&amp;K8)</f>
        <v>2  AHMAD ISWAZIR BIN KAMARUDDIN ALI</v>
      </c>
    </row>
    <row r="9" spans="1:13" s="1" customFormat="1" x14ac:dyDescent="0.3">
      <c r="A9" s="85" t="s">
        <v>206</v>
      </c>
      <c r="B9" s="22"/>
      <c r="C9" s="23" t="s">
        <v>2</v>
      </c>
      <c r="D9" s="184">
        <f>VLOOKUP($K$6,'REKOD PRESTASI MURID PSV'!$A$10:$D$59,3)</f>
        <v>41216167867</v>
      </c>
      <c r="E9" s="185"/>
      <c r="F9" s="185"/>
      <c r="G9" s="186"/>
      <c r="H9" s="137"/>
      <c r="I9" s="3"/>
      <c r="J9" s="77">
        <v>3</v>
      </c>
      <c r="K9" s="77" t="str">
        <f>'REKOD PRESTASI MURID PSV'!B12</f>
        <v>ARINA ARISSA BINTI MUSA</v>
      </c>
      <c r="L9" s="77" t="str">
        <f t="shared" ref="L9:L67" si="0">IF(K9=0,"",J9&amp;"  "&amp;K9)</f>
        <v>3  ARINA ARISSA BINTI MUSA</v>
      </c>
    </row>
    <row r="10" spans="1:13" s="1" customFormat="1" x14ac:dyDescent="0.3">
      <c r="A10" s="85" t="s">
        <v>4</v>
      </c>
      <c r="B10" s="22"/>
      <c r="C10" s="23" t="s">
        <v>2</v>
      </c>
      <c r="D10" s="184" t="str">
        <f>VLOOKUP($K$6,'REKOD PRESTASI MURID PSV'!$A$10:$D$59,4)</f>
        <v>L</v>
      </c>
      <c r="E10" s="185"/>
      <c r="F10" s="185"/>
      <c r="G10" s="186"/>
      <c r="H10" s="137"/>
      <c r="I10" s="3"/>
      <c r="J10" s="77">
        <v>4</v>
      </c>
      <c r="K10" s="77" t="str">
        <f>'REKOD PRESTASI MURID PSV'!B13</f>
        <v>AZALI BIN MOHD GHAZI</v>
      </c>
      <c r="L10" s="77" t="str">
        <f t="shared" si="0"/>
        <v>4  AZALI BIN MOHD GHAZI</v>
      </c>
    </row>
    <row r="11" spans="1:13" s="1" customFormat="1" x14ac:dyDescent="0.3">
      <c r="A11" s="85" t="s">
        <v>5</v>
      </c>
      <c r="B11" s="22"/>
      <c r="C11" s="23" t="s">
        <v>2</v>
      </c>
      <c r="D11" s="184" t="str">
        <f>'REKOD PRESTASI MURID PSV'!M6</f>
        <v>6 MELATI</v>
      </c>
      <c r="E11" s="185"/>
      <c r="F11" s="185"/>
      <c r="G11" s="186"/>
      <c r="H11" s="137"/>
      <c r="I11" s="2"/>
      <c r="J11" s="77">
        <v>5</v>
      </c>
      <c r="K11" s="77" t="str">
        <f>'REKOD PRESTASI MURID PSV'!B14</f>
        <v>AZWAN BIN MUSAHAR</v>
      </c>
      <c r="L11" s="77" t="str">
        <f t="shared" si="0"/>
        <v>5  AZWAN BIN MUSAHAR</v>
      </c>
    </row>
    <row r="12" spans="1:13" s="1" customFormat="1" x14ac:dyDescent="0.3">
      <c r="A12" s="85" t="s">
        <v>14</v>
      </c>
      <c r="B12" s="22"/>
      <c r="C12" s="23" t="s">
        <v>2</v>
      </c>
      <c r="D12" s="200" t="str">
        <f>'REKOD PRESTASI MURID PSV'!$H$6</f>
        <v>PN. SHARIFAH SALWAI BINTI AHMAD MOKHTAR</v>
      </c>
      <c r="E12" s="200"/>
      <c r="F12" s="200"/>
      <c r="G12" s="200"/>
      <c r="H12" s="137"/>
      <c r="I12" s="8"/>
      <c r="J12" s="77">
        <v>6</v>
      </c>
      <c r="K12" s="77" t="str">
        <f>'REKOD PRESTASI MURID PSV'!B15</f>
        <v>CHAN KOK MENG</v>
      </c>
      <c r="L12" s="77" t="str">
        <f t="shared" si="0"/>
        <v>6  CHAN KOK MENG</v>
      </c>
      <c r="M12" s="2"/>
    </row>
    <row r="13" spans="1:13" s="1" customFormat="1" x14ac:dyDescent="0.3">
      <c r="A13" s="86" t="s">
        <v>6</v>
      </c>
      <c r="B13" s="24"/>
      <c r="C13" s="25" t="s">
        <v>2</v>
      </c>
      <c r="D13" s="183" t="s">
        <v>208</v>
      </c>
      <c r="E13" s="183"/>
      <c r="F13" s="183"/>
      <c r="G13" s="183"/>
      <c r="H13" s="137"/>
      <c r="I13" s="7"/>
      <c r="J13" s="77">
        <v>7</v>
      </c>
      <c r="K13" s="77" t="str">
        <f>'REKOD PRESTASI MURID PSV'!B16</f>
        <v>CHONG WEY LOON</v>
      </c>
      <c r="L13" s="77" t="str">
        <f t="shared" si="0"/>
        <v>7  CHONG WEY LOON</v>
      </c>
    </row>
    <row r="14" spans="1:13" s="1" customFormat="1" x14ac:dyDescent="0.3">
      <c r="A14" s="87"/>
      <c r="B14" s="31"/>
      <c r="C14" s="31"/>
      <c r="D14" s="31"/>
      <c r="E14" s="31"/>
      <c r="F14" s="31"/>
      <c r="G14" s="32"/>
      <c r="H14" s="31"/>
      <c r="J14" s="77">
        <v>8</v>
      </c>
      <c r="K14" s="77" t="str">
        <f>'REKOD PRESTASI MURID PSV'!B17</f>
        <v>DANIAL IRISH BIN DANIAL RUDIN</v>
      </c>
      <c r="L14" s="77" t="str">
        <f t="shared" si="0"/>
        <v>8  DANIAL IRISH BIN DANIAL RUDIN</v>
      </c>
    </row>
    <row r="15" spans="1:13" s="1" customFormat="1" x14ac:dyDescent="0.3">
      <c r="A15" s="87"/>
      <c r="B15" s="31"/>
      <c r="C15" s="31"/>
      <c r="D15" s="30"/>
      <c r="E15" s="31"/>
      <c r="F15" s="31"/>
      <c r="G15" s="32"/>
      <c r="H15" s="31"/>
      <c r="J15" s="77">
        <v>9</v>
      </c>
      <c r="K15" s="77" t="str">
        <f>'REKOD PRESTASI MURID PSV'!B18</f>
        <v>FARIDAH BINTI RAMLAN</v>
      </c>
      <c r="L15" s="77" t="str">
        <f t="shared" si="0"/>
        <v>9  FARIDAH BINTI RAMLAN</v>
      </c>
    </row>
    <row r="16" spans="1:13" s="1" customFormat="1" x14ac:dyDescent="0.3">
      <c r="A16" s="201" t="s">
        <v>207</v>
      </c>
      <c r="B16" s="202"/>
      <c r="C16" s="202"/>
      <c r="D16" s="202"/>
      <c r="E16" s="59" t="s">
        <v>2</v>
      </c>
      <c r="F16" s="60">
        <v>6</v>
      </c>
      <c r="G16" s="41">
        <f>VLOOKUP($K$6,'REKOD PRESTASI MURID PSV'!$A$10:$Y$59,25)</f>
        <v>4</v>
      </c>
      <c r="H16" s="137"/>
      <c r="J16" s="77">
        <v>10</v>
      </c>
      <c r="K16" s="77" t="str">
        <f>'REKOD PRESTASI MURID PSV'!B19</f>
        <v>HAFIZ BIN BAHAROM</v>
      </c>
      <c r="L16" s="77" t="str">
        <f t="shared" si="0"/>
        <v>10  HAFIZ BIN BAHAROM</v>
      </c>
    </row>
    <row r="17" spans="1:12" s="1" customFormat="1" ht="22.5" customHeight="1" x14ac:dyDescent="0.3">
      <c r="A17" s="88"/>
      <c r="B17" s="33"/>
      <c r="C17" s="33"/>
      <c r="D17" s="33"/>
      <c r="E17" s="34"/>
      <c r="F17" s="31"/>
      <c r="G17" s="35"/>
      <c r="H17" s="31"/>
      <c r="J17" s="77">
        <v>11</v>
      </c>
      <c r="K17" s="77" t="str">
        <f>'REKOD PRESTASI MURID PSV'!B20</f>
        <v>HALIM BIN HARUN</v>
      </c>
      <c r="L17" s="77" t="str">
        <f t="shared" si="0"/>
        <v>11  HALIM BIN HARUN</v>
      </c>
    </row>
    <row r="18" spans="1:12" s="1" customFormat="1" x14ac:dyDescent="0.3">
      <c r="A18" s="89"/>
      <c r="B18" s="36"/>
      <c r="C18" s="36"/>
      <c r="D18" s="36"/>
      <c r="E18" s="37"/>
      <c r="F18" s="31"/>
      <c r="G18" s="38"/>
      <c r="H18" s="31"/>
      <c r="J18" s="77">
        <v>12</v>
      </c>
      <c r="K18" s="77" t="str">
        <f>'REKOD PRESTASI MURID PSV'!B21</f>
        <v>HARLENI  BINTI  ARIF</v>
      </c>
      <c r="L18" s="77" t="str">
        <f t="shared" si="0"/>
        <v>12  HARLENI  BINTI  ARIF</v>
      </c>
    </row>
    <row r="19" spans="1:12" s="1" customFormat="1" x14ac:dyDescent="0.3">
      <c r="A19" s="90" t="s">
        <v>17</v>
      </c>
      <c r="B19" s="39"/>
      <c r="C19" s="39"/>
      <c r="D19" s="39"/>
      <c r="E19" s="58" t="s">
        <v>2</v>
      </c>
      <c r="F19" s="40"/>
      <c r="G19" s="40"/>
      <c r="H19" s="137"/>
      <c r="J19" s="77">
        <v>13</v>
      </c>
      <c r="K19" s="77" t="str">
        <f>'REKOD PRESTASI MURID PSV'!B22</f>
        <v>HARLINA BINTI SARIP</v>
      </c>
      <c r="L19" s="77" t="str">
        <f t="shared" si="0"/>
        <v>13  HARLINA BINTI SARIP</v>
      </c>
    </row>
    <row r="20" spans="1:12" s="1" customFormat="1" x14ac:dyDescent="0.3">
      <c r="A20" s="87"/>
      <c r="B20" s="31"/>
      <c r="C20" s="31"/>
      <c r="D20" s="31"/>
      <c r="E20" s="31"/>
      <c r="F20" s="31"/>
      <c r="G20" s="31"/>
      <c r="H20" s="31"/>
      <c r="J20" s="77">
        <v>14</v>
      </c>
      <c r="K20" s="77" t="str">
        <f>'REKOD PRESTASI MURID PSV'!B23</f>
        <v>HAYATI BINTI MUSA</v>
      </c>
      <c r="L20" s="77" t="str">
        <f t="shared" si="0"/>
        <v>14  HAYATI BINTI MUSA</v>
      </c>
    </row>
    <row r="21" spans="1:12" s="1" customFormat="1" x14ac:dyDescent="0.3">
      <c r="A21" s="87"/>
      <c r="B21" s="31"/>
      <c r="C21" s="31"/>
      <c r="D21" s="31"/>
      <c r="E21" s="31"/>
      <c r="F21" s="31"/>
      <c r="G21" s="31"/>
      <c r="H21" s="31"/>
      <c r="J21" s="77">
        <v>15</v>
      </c>
      <c r="K21" s="77" t="str">
        <f>'REKOD PRESTASI MURID PSV'!B24</f>
        <v>IRWAN HASHIM BIN MOHD SUHAILY</v>
      </c>
      <c r="L21" s="77" t="str">
        <f t="shared" si="0"/>
        <v>15  IRWAN HASHIM BIN MOHD SUHAILY</v>
      </c>
    </row>
    <row r="22" spans="1:12" s="1" customFormat="1" x14ac:dyDescent="0.3">
      <c r="A22" s="203" t="s">
        <v>15</v>
      </c>
      <c r="B22" s="204"/>
      <c r="C22" s="74" t="s">
        <v>9</v>
      </c>
      <c r="D22" s="204" t="s">
        <v>16</v>
      </c>
      <c r="E22" s="204"/>
      <c r="F22" s="204"/>
      <c r="G22" s="136" t="s">
        <v>74</v>
      </c>
      <c r="H22" s="123" t="s">
        <v>7</v>
      </c>
      <c r="J22" s="77">
        <v>16</v>
      </c>
      <c r="K22" s="77" t="str">
        <f>'REKOD PRESTASI MURID PSV'!B25</f>
        <v>ISMAIL ALIFF BIN AZIZ</v>
      </c>
      <c r="L22" s="77" t="str">
        <f t="shared" si="0"/>
        <v>16  ISMAIL ALIFF BIN AZIZ</v>
      </c>
    </row>
    <row r="23" spans="1:12" s="78" customFormat="1" ht="69.95" customHeight="1" x14ac:dyDescent="0.3">
      <c r="A23" s="172" t="s">
        <v>200</v>
      </c>
      <c r="B23" s="173"/>
      <c r="C23" s="41">
        <v>1</v>
      </c>
      <c r="D23" s="180" t="s">
        <v>254</v>
      </c>
      <c r="E23" s="181"/>
      <c r="F23" s="182"/>
      <c r="G23" s="139">
        <f>VLOOKUP($K$6,'REKOD PRESTASI MURID PSV'!$A$10:$Y$59,5)</f>
        <v>6</v>
      </c>
      <c r="H23" s="135" t="str">
        <f>VLOOKUP(G23,'DATA PERNYATAAN TAHAP PGUASAAN'!A6:C11,2)</f>
        <v>Menzahirkan idea berpandukan kemahiran bahasa seni visual, proses dan teknik dalam penghasilan lukisan dengan gabungan teknik gosokan dan kolaj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3" s="79">
        <v>17</v>
      </c>
      <c r="K23" s="79" t="str">
        <f>'REKOD PRESTASI MURID PSV'!B26</f>
        <v>JAMIL BIN JAMALUDIN</v>
      </c>
      <c r="L23" s="77" t="str">
        <f t="shared" si="0"/>
        <v>17  JAMIL BIN JAMALUDIN</v>
      </c>
    </row>
    <row r="24" spans="1:12" s="78" customFormat="1" ht="69.95" customHeight="1" x14ac:dyDescent="0.3">
      <c r="A24" s="174"/>
      <c r="B24" s="175"/>
      <c r="C24" s="41">
        <v>2</v>
      </c>
      <c r="D24" s="180" t="s">
        <v>255</v>
      </c>
      <c r="E24" s="181"/>
      <c r="F24" s="182"/>
      <c r="G24" s="139">
        <f>VLOOKUP($K$6,'REKOD PRESTASI MURID PSV'!$A$10:$Y$59,6)</f>
        <v>3</v>
      </c>
      <c r="H24" s="135" t="str">
        <f>VLOOKUP(G24,'DATA PERNYATAAN TAHAP PGUASAAN'!A16:C21,2)</f>
        <v>Mengaplikasikan pengetahuan dan kefahaman bahasa seni visual, media serta proses dan teknik dalam penghasilan catan dengan gabungan teknik montaj dan cetakan pada karya di samping mengamalkan nilai-nilai murni.</v>
      </c>
      <c r="J24" s="79">
        <v>18</v>
      </c>
      <c r="K24" s="79" t="str">
        <f>'REKOD PRESTASI MURID PSV'!B27</f>
        <v>KAMARIAH BINTI YASSIN</v>
      </c>
      <c r="L24" s="77" t="str">
        <f t="shared" si="0"/>
        <v>18  KAMARIAH BINTI YASSIN</v>
      </c>
    </row>
    <row r="25" spans="1:12" s="78" customFormat="1" ht="69.95" customHeight="1" x14ac:dyDescent="0.3">
      <c r="A25" s="174"/>
      <c r="B25" s="175"/>
      <c r="C25" s="41">
        <v>3</v>
      </c>
      <c r="D25" s="180" t="s">
        <v>256</v>
      </c>
      <c r="E25" s="181"/>
      <c r="F25" s="182"/>
      <c r="G25" s="139">
        <f>VLOOKUP($K$6,'REKOD PRESTASI MURID PSV'!$A$10:$Y$59,7)</f>
        <v>4</v>
      </c>
      <c r="H25" s="135" t="str">
        <f>VLOOKUP(G25,'DATA PERNYATAAN TAHAP PGUASAAN'!A26:C31,2)</f>
        <v>Menzahirkan idea, pengetahuan dan kefahaman bahasa seni visual, media serta proses dan teknik dalam penghasilan poster dengan gabungan teknik montaj dan kolaj yang betul pada karya mengikut disiplin di samping mengamalkan nilai-nilai murni.</v>
      </c>
      <c r="J25" s="79">
        <v>19</v>
      </c>
      <c r="K25" s="79" t="str">
        <f>'REKOD PRESTASI MURID PSV'!B28</f>
        <v>KARIM DANISH BIN ABU BAKAR</v>
      </c>
      <c r="L25" s="77" t="str">
        <f t="shared" si="0"/>
        <v>19  KARIM DANISH BIN ABU BAKAR</v>
      </c>
    </row>
    <row r="26" spans="1:12" s="78" customFormat="1" ht="69.95" customHeight="1" x14ac:dyDescent="0.3">
      <c r="A26" s="176"/>
      <c r="B26" s="177"/>
      <c r="C26" s="41">
        <v>4</v>
      </c>
      <c r="D26" s="180" t="s">
        <v>257</v>
      </c>
      <c r="E26" s="181"/>
      <c r="F26" s="182"/>
      <c r="G26" s="139">
        <f>VLOOKUP($K$6,'REKOD PRESTASI MURID PSV'!$A$10:$Y$59,8)</f>
        <v>5</v>
      </c>
      <c r="H26" s="135" t="str">
        <f>VLOOKUP(G26,'DATA PERNYATAAN TAHAP PGUASAAN'!A36:C41,2)</f>
        <v>Menzahirkan idea,pengetahuan dan kefahaman bahasa seni visual, media serta proses dan teknik serta menggabungkan aktiviti mozek dan stensilan dalam penghasilan karya cetakan yang betul dan kreatif serta  mengikut disiplin di samping mengamalkan nilai-nilai murni.</v>
      </c>
      <c r="J26" s="79">
        <v>20</v>
      </c>
      <c r="K26" s="79" t="str">
        <f>'REKOD PRESTASI MURID PSV'!B29</f>
        <v>KHARIL YUSRI BIN TAHUR</v>
      </c>
      <c r="L26" s="77" t="str">
        <f t="shared" si="0"/>
        <v>20  KHARIL YUSRI BIN TAHUR</v>
      </c>
    </row>
    <row r="27" spans="1:12" s="78" customFormat="1" ht="69.95" customHeight="1" x14ac:dyDescent="0.3">
      <c r="A27" s="172" t="s">
        <v>201</v>
      </c>
      <c r="B27" s="173"/>
      <c r="C27" s="41">
        <v>5</v>
      </c>
      <c r="D27" s="180" t="s">
        <v>258</v>
      </c>
      <c r="E27" s="181"/>
      <c r="F27" s="182"/>
      <c r="G27" s="139">
        <f>VLOOKUP($K$6,'REKOD PRESTASI MURID PSV'!$A$10:$Y$59,10)</f>
        <v>6</v>
      </c>
      <c r="H27" s="135" t="str">
        <f>VLOOKUP(G27,'DATA PERNYATAAN TAHAP PGUASAAN'!A46:C51,2)</f>
        <v>Menzahirkan idea berpandukan kemahiran bahasa seni visual, proses dan teknik dalam penghasilan pualaman dengan gabungan teknik lipatan dan guntingan serta tiupan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7" s="79">
        <v>21</v>
      </c>
      <c r="K27" s="79" t="str">
        <f>'REKOD PRESTASI MURID PSV'!B30</f>
        <v xml:space="preserve">LAILATUL QARI BINTI KARIM </v>
      </c>
      <c r="L27" s="77" t="str">
        <f t="shared" si="0"/>
        <v xml:space="preserve">21  LAILATUL QARI BINTI KARIM </v>
      </c>
    </row>
    <row r="28" spans="1:12" s="78" customFormat="1" ht="69.95" customHeight="1" x14ac:dyDescent="0.3">
      <c r="A28" s="174"/>
      <c r="B28" s="175"/>
      <c r="C28" s="41">
        <v>6</v>
      </c>
      <c r="D28" s="180" t="s">
        <v>259</v>
      </c>
      <c r="E28" s="181"/>
      <c r="F28" s="182"/>
      <c r="G28" s="139">
        <f>VLOOKUP($K$6,'REKOD PRESTASI MURID PSV'!$A$10:$Y$59,11)</f>
        <v>6</v>
      </c>
      <c r="H28" s="135" t="str">
        <f>VLOOKUP(G28,'DATA PERNYATAAN TAHAP PGUASAAN'!A56:C61,2)</f>
        <v>Menzahirkan idea berpandukan kemahiran bahasa seni visual, proses dan teknik dalam penghasilan ikatan dan celupan  dengan gabungan teknik resis dan mozek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28" s="79">
        <v>22</v>
      </c>
      <c r="K28" s="79" t="str">
        <f>'REKOD PRESTASI MURID PSV'!B31</f>
        <v>LIZA BINTI OTHMAN</v>
      </c>
      <c r="L28" s="77" t="str">
        <f t="shared" si="0"/>
        <v>22  LIZA BINTI OTHMAN</v>
      </c>
    </row>
    <row r="29" spans="1:12" s="78" customFormat="1" ht="69.95" customHeight="1" x14ac:dyDescent="0.3">
      <c r="A29" s="176"/>
      <c r="B29" s="177"/>
      <c r="C29" s="41">
        <v>7</v>
      </c>
      <c r="D29" s="180" t="s">
        <v>260</v>
      </c>
      <c r="E29" s="181"/>
      <c r="F29" s="182"/>
      <c r="G29" s="139">
        <f>VLOOKUP($K$6,'REKOD PRESTASI MURID PSV'!$A$10:$Y$59,12)</f>
        <v>5</v>
      </c>
      <c r="H29" s="135" t="str">
        <f>VLOOKUP(G29,'DATA PERNYATAAN TAHAP PGUASAAN'!A66:C71,2)</f>
        <v>Menzahirkan idea, pengetahuan dan kefahaman bahasa seni visual, media serta proses dan teknik dalam penghasilan renjisan dan percikan  dengan gabungan teknik  stensilan dan capan yang betul dan kreatif pada karya mengikut disiplin di samping mengamalkan nilai-nilai murni.</v>
      </c>
      <c r="J29" s="79">
        <v>23</v>
      </c>
      <c r="K29" s="79" t="str">
        <f>'REKOD PRESTASI MURID PSV'!B32</f>
        <v>MOHD ESWARAN BIN EZWAN</v>
      </c>
      <c r="L29" s="77" t="str">
        <f t="shared" si="0"/>
        <v>23  MOHD ESWARAN BIN EZWAN</v>
      </c>
    </row>
    <row r="30" spans="1:12" s="78" customFormat="1" ht="69.95" customHeight="1" x14ac:dyDescent="0.3">
      <c r="A30" s="172" t="s">
        <v>202</v>
      </c>
      <c r="B30" s="173"/>
      <c r="C30" s="41">
        <v>8</v>
      </c>
      <c r="D30" s="180" t="s">
        <v>261</v>
      </c>
      <c r="E30" s="181"/>
      <c r="F30" s="182"/>
      <c r="G30" s="139">
        <f>VLOOKUP($K$6,'REKOD PRESTASI MURID PSV'!$A$10:$Y$59,15)</f>
        <v>6</v>
      </c>
      <c r="H30" s="135" t="str">
        <f>VLOOKUP(G30,'DATA PERNYATAAN TAHAP PGUASAAN'!A76:C81,2)</f>
        <v>Menzahirkan idea berpandukan kemahiran bahasa seni visual, proses dan teknik dalam penghasilan mobail dengan gabungan teknik lukisan dan origami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0" s="79">
        <v>24</v>
      </c>
      <c r="K30" s="79" t="str">
        <f>'REKOD PRESTASI MURID PSV'!B33</f>
        <v>MOHD SHAZA BIN ABD. JALIL</v>
      </c>
      <c r="L30" s="77" t="str">
        <f t="shared" si="0"/>
        <v>24  MOHD SHAZA BIN ABD. JALIL</v>
      </c>
    </row>
    <row r="31" spans="1:12" s="78" customFormat="1" ht="69.95" customHeight="1" x14ac:dyDescent="0.3">
      <c r="A31" s="174"/>
      <c r="B31" s="175"/>
      <c r="C31" s="41">
        <v>9</v>
      </c>
      <c r="D31" s="180" t="s">
        <v>262</v>
      </c>
      <c r="E31" s="181"/>
      <c r="F31" s="182"/>
      <c r="G31" s="139">
        <f>VLOOKUP($K$6,'REKOD PRESTASI MURID PSV'!$A$10:$Y$59,16)</f>
        <v>1</v>
      </c>
      <c r="H31" s="135" t="str">
        <f>VLOOKUP(G31,'DATA PERNYATAAN TAHAP PGUASAAN'!A86:C91,2)</f>
        <v xml:space="preserve">Mengenal, mengetahui, dan menghubungkait bahasa seni visual, media serta proses dan teknik dalam aktiviti diorama dengan gabungan teknik model dan catan pada karya di samping mengamalkan nilai-nilai murni. </v>
      </c>
      <c r="J31" s="79">
        <v>25</v>
      </c>
      <c r="K31" s="79" t="str">
        <f>'REKOD PRESTASI MURID PSV'!B34</f>
        <v>MUHD. NIZAM BIN KARIM JUNIOR</v>
      </c>
      <c r="L31" s="77" t="str">
        <f t="shared" si="0"/>
        <v>25  MUHD. NIZAM BIN KARIM JUNIOR</v>
      </c>
    </row>
    <row r="32" spans="1:12" s="78" customFormat="1" ht="69.95" customHeight="1" x14ac:dyDescent="0.3">
      <c r="A32" s="176"/>
      <c r="B32" s="177"/>
      <c r="C32" s="41">
        <v>10</v>
      </c>
      <c r="D32" s="180" t="s">
        <v>263</v>
      </c>
      <c r="E32" s="181"/>
      <c r="F32" s="182"/>
      <c r="G32" s="139">
        <f>VLOOKUP($K$6,'REKOD PRESTASI MURID PSV'!$A$10:$Y$59,17)</f>
        <v>6</v>
      </c>
      <c r="H32" s="135" t="str">
        <f>VLOOKUP(G32,'DATA PERNYATAAN TAHAP PGUASAAN'!A96:C101,2)</f>
        <v>Menzahirkan idea berpandukan kemahiran bahasa seni visual, proses dan teknik dalam penghasilan stabail dengan gabungan teknik mozek dan boneka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2" s="79">
        <v>26</v>
      </c>
      <c r="K32" s="79" t="str">
        <f>'REKOD PRESTASI MURID PSV'!B35</f>
        <v>NADIA BINTI HASHIM</v>
      </c>
      <c r="L32" s="77" t="str">
        <f t="shared" si="0"/>
        <v>26  NADIA BINTI HASHIM</v>
      </c>
    </row>
    <row r="33" spans="1:12" s="78" customFormat="1" ht="69.95" customHeight="1" x14ac:dyDescent="0.3">
      <c r="A33" s="172" t="s">
        <v>203</v>
      </c>
      <c r="B33" s="173"/>
      <c r="C33" s="41">
        <v>11</v>
      </c>
      <c r="D33" s="180" t="s">
        <v>264</v>
      </c>
      <c r="E33" s="181"/>
      <c r="F33" s="182"/>
      <c r="G33" s="139">
        <f>VLOOKUP($K$6,'REKOD PRESTASI MURID PSV'!$A$10:$Y$59,19)</f>
        <v>1</v>
      </c>
      <c r="H33" s="135" t="str">
        <f>VLOOKUP(G33,'DATA PERNYATAAN TAHAP PGUASAAN'!A106:C111,2)</f>
        <v xml:space="preserve">Mengenal, mengetahui, dan menghubungkait bahasa seni visual, media serta proses dan teknik dalam aktiviti alat pertahanan diri  atau alat permainan dengan gabungan teknik ukiran dan tekat pada karya di samping mengamalkan nilai-nilai murni. </v>
      </c>
      <c r="J33" s="79">
        <v>27</v>
      </c>
      <c r="K33" s="79" t="str">
        <f>'REKOD PRESTASI MURID PSV'!B36</f>
        <v>NAGENDRAN A/L MAGENDREN</v>
      </c>
      <c r="L33" s="77" t="str">
        <f t="shared" si="0"/>
        <v>27  NAGENDRAN A/L MAGENDREN</v>
      </c>
    </row>
    <row r="34" spans="1:12" s="78" customFormat="1" ht="69.95" customHeight="1" x14ac:dyDescent="0.3">
      <c r="A34" s="176"/>
      <c r="B34" s="177"/>
      <c r="C34" s="41">
        <v>12</v>
      </c>
      <c r="D34" s="180" t="s">
        <v>265</v>
      </c>
      <c r="E34" s="181"/>
      <c r="F34" s="182"/>
      <c r="G34" s="139">
        <f>VLOOKUP($K$6,'REKOD PRESTASI MURID PSV'!$A$10:$Y$59,20)</f>
        <v>6</v>
      </c>
      <c r="H34" s="135" t="str">
        <f>VLOOKUP(G34,'DATA PERNYATAAN TAHAP PGUASAAN'!A116:C121,2)</f>
        <v>Menzahirkan idea berpandukan kemahiran bahasa seni visual, proses dan teknik dalam penghasilan alat domestik atau alat perhiasan diri dengan gabungan teknik batik dan anyaman  yang betul, kreatif dan unik mengikut disiplin, melakukan kemasan pada karya, boleh dicontohi dan berupaya membuat apresiasi terhadap karya sendiri dan rakan secara lisan  dengan menghubungkaitkan sejarah seni atau tokoh seni atau warisan seni negara di samping mengamalkan nilai-nilai murni.</v>
      </c>
      <c r="J34" s="79">
        <v>28</v>
      </c>
      <c r="K34" s="79" t="str">
        <f>'REKOD PRESTASI MURID PSV'!B37</f>
        <v>NAWI BIN RAZMAN</v>
      </c>
      <c r="L34" s="77" t="str">
        <f t="shared" si="0"/>
        <v>28  NAWI BIN RAZMAN</v>
      </c>
    </row>
    <row r="35" spans="1:12" s="78" customFormat="1" ht="69.95" customHeight="1" x14ac:dyDescent="0.25">
      <c r="A35" s="178" t="s">
        <v>174</v>
      </c>
      <c r="B35" s="179"/>
      <c r="C35" s="179"/>
      <c r="D35" s="179"/>
      <c r="E35" s="179"/>
      <c r="F35" s="179"/>
      <c r="G35" s="139">
        <f>VLOOKUP($K$6,'REKOD PRESTASI MURID PSV'!$A$10:$Y$59,22)</f>
        <v>6</v>
      </c>
      <c r="H35" s="135" t="str">
        <f>VLOOKUP(G35,'DATA PERNYATAAN TAHAP PGUASAAN'!A126:C131,2)</f>
        <v>Menzahirkan idea, pengetahuan dan kefahaman dalam pelaksanaan pameran mengikut prosedur  yang betul, membuat apresiasi karya seni melalui pendekatan formalistik dan refleksi terhadap pameran serta boleh dicontohi di samping mengamalkan nilai-nilai murni.</v>
      </c>
      <c r="J35" s="79">
        <v>29</v>
      </c>
      <c r="K35" s="79" t="str">
        <f>'REKOD PRESTASI MURID PSV'!B38</f>
        <v>NINA QISTINA BINTI BAHAR</v>
      </c>
      <c r="L35" s="79" t="str">
        <f t="shared" si="0"/>
        <v>29  NINA QISTINA BINTI BAHAR</v>
      </c>
    </row>
    <row r="36" spans="1:12" ht="15.95" customHeight="1" x14ac:dyDescent="0.3">
      <c r="A36" s="91"/>
      <c r="B36" s="42"/>
      <c r="C36" s="43"/>
      <c r="D36" s="52"/>
      <c r="E36" s="52"/>
      <c r="F36" s="52"/>
      <c r="G36" s="67"/>
      <c r="H36" s="134"/>
      <c r="J36" s="77">
        <v>30</v>
      </c>
      <c r="K36" s="77" t="str">
        <f>'REKOD PRESTASI MURID PSV'!B39</f>
        <v>NUR QURSIAH BINTI HARIS</v>
      </c>
      <c r="L36" s="77" t="str">
        <f t="shared" si="0"/>
        <v>30  NUR QURSIAH BINTI HARIS</v>
      </c>
    </row>
    <row r="37" spans="1:12" ht="15.95" customHeight="1" x14ac:dyDescent="0.3">
      <c r="A37" s="91"/>
      <c r="B37" s="42"/>
      <c r="C37" s="43"/>
      <c r="D37" s="52"/>
      <c r="E37" s="52"/>
      <c r="F37" s="52"/>
      <c r="G37" s="67"/>
      <c r="H37" s="134"/>
      <c r="J37" s="77">
        <v>31</v>
      </c>
      <c r="K37" s="77" t="str">
        <f>'REKOD PRESTASI MURID PSV'!B40</f>
        <v>PUSPASAMY A/P PAPASAMY</v>
      </c>
      <c r="L37" s="77" t="str">
        <f t="shared" si="0"/>
        <v>31  PUSPASAMY A/P PAPASAMY</v>
      </c>
    </row>
    <row r="38" spans="1:12" ht="15.95" customHeight="1" x14ac:dyDescent="0.3">
      <c r="A38" s="91"/>
      <c r="B38" s="42"/>
      <c r="C38" s="43"/>
      <c r="D38" s="52"/>
      <c r="E38" s="52"/>
      <c r="F38" s="52"/>
      <c r="G38" s="67"/>
      <c r="H38" s="134"/>
      <c r="J38" s="77">
        <v>32</v>
      </c>
      <c r="K38" s="77" t="str">
        <f>'REKOD PRESTASI MURID PSV'!B41</f>
        <v>RAMASAMY A/L MUTHUSAMY</v>
      </c>
      <c r="L38" s="77" t="str">
        <f t="shared" si="0"/>
        <v>32  RAMASAMY A/L MUTHUSAMY</v>
      </c>
    </row>
    <row r="39" spans="1:12" ht="15.95" customHeight="1" x14ac:dyDescent="0.3">
      <c r="A39" s="91"/>
      <c r="B39" s="42"/>
      <c r="C39" s="43"/>
      <c r="D39" s="52"/>
      <c r="E39" s="52"/>
      <c r="F39" s="52"/>
      <c r="G39" s="67"/>
      <c r="H39" s="134"/>
      <c r="J39" s="77">
        <v>33</v>
      </c>
      <c r="K39" s="77" t="str">
        <f>'REKOD PRESTASI MURID PSV'!B42</f>
        <v>RAMLI BIN SAMAD</v>
      </c>
      <c r="L39" s="77" t="str">
        <f t="shared" si="0"/>
        <v>33  RAMLI BIN SAMAD</v>
      </c>
    </row>
    <row r="40" spans="1:12" ht="15.95" customHeight="1" x14ac:dyDescent="0.3">
      <c r="A40" s="187" t="s">
        <v>19</v>
      </c>
      <c r="B40" s="188"/>
      <c r="C40" s="188"/>
      <c r="D40" s="188"/>
      <c r="E40" s="188"/>
      <c r="F40" s="188"/>
      <c r="G40" s="188"/>
      <c r="H40" s="122" t="s">
        <v>19</v>
      </c>
      <c r="J40" s="77">
        <v>34</v>
      </c>
      <c r="K40" s="77" t="str">
        <f>'REKOD PRESTASI MURID PSV'!B43</f>
        <v>RINA MAZNAH BINTI  ALI MAMAK</v>
      </c>
      <c r="L40" s="77" t="str">
        <f t="shared" si="0"/>
        <v>34  RINA MAZNAH BINTI  ALI MAMAK</v>
      </c>
    </row>
    <row r="41" spans="1:12" ht="15.95" customHeight="1" x14ac:dyDescent="0.3">
      <c r="A41" s="189" t="str">
        <f>'REKOD PRESTASI MURID PSV'!$H$6</f>
        <v>PN. SHARIFAH SALWAI BINTI AHMAD MOKHTAR</v>
      </c>
      <c r="B41" s="190"/>
      <c r="C41" s="190"/>
      <c r="D41" s="190"/>
      <c r="E41" s="190"/>
      <c r="F41" s="190"/>
      <c r="G41" s="190"/>
      <c r="H41" s="121" t="str">
        <f>'REKOD PRESTASI MURID PSV'!$B$76</f>
        <v>PN. HAJAH FARIDAH BINTI IDERIS</v>
      </c>
      <c r="J41" s="77">
        <v>35</v>
      </c>
      <c r="K41" s="77" t="str">
        <f>'REKOD PRESTASI MURID PSV'!B44</f>
        <v>ROZAINI BIN SHAHARUDDIN</v>
      </c>
      <c r="L41" s="77" t="str">
        <f t="shared" si="0"/>
        <v>35  ROZAINI BIN SHAHARUDDIN</v>
      </c>
    </row>
    <row r="42" spans="1:12" ht="15.95" customHeight="1" x14ac:dyDescent="0.3">
      <c r="A42" s="169" t="s">
        <v>18</v>
      </c>
      <c r="B42" s="170"/>
      <c r="C42" s="170"/>
      <c r="D42" s="170"/>
      <c r="E42" s="170"/>
      <c r="F42" s="170"/>
      <c r="G42" s="170"/>
      <c r="H42" s="138" t="str">
        <f>'REKOD PRESTASI MURID PSV'!$B$77</f>
        <v>GURU BESAR</v>
      </c>
      <c r="J42" s="77">
        <v>36</v>
      </c>
      <c r="K42" s="77" t="str">
        <f>'REKOD PRESTASI MURID PSV'!B45</f>
        <v>RUDY HARTONO BIN RUDYMAN</v>
      </c>
      <c r="L42" s="77" t="str">
        <f t="shared" si="0"/>
        <v>36  RUDY HARTONO BIN RUDYMAN</v>
      </c>
    </row>
    <row r="43" spans="1:12" ht="15.95" customHeight="1" x14ac:dyDescent="0.3">
      <c r="A43" s="169" t="str">
        <f>'REKOD PRESTASI MURID PSV'!$B$78</f>
        <v>SEKOLAH KEBANGSAAN PRESINT 9</v>
      </c>
      <c r="B43" s="170"/>
      <c r="C43" s="170"/>
      <c r="D43" s="170"/>
      <c r="E43" s="170"/>
      <c r="F43" s="170"/>
      <c r="G43" s="170"/>
      <c r="H43" s="138" t="str">
        <f>'REKOD PRESTASI MURID PSV'!$B$78</f>
        <v>SEKOLAH KEBANGSAAN PRESINT 9</v>
      </c>
      <c r="J43" s="77">
        <v>37</v>
      </c>
      <c r="K43" s="77" t="str">
        <f>'REKOD PRESTASI MURID PSV'!B46</f>
        <v>SALIM BIN SALEM</v>
      </c>
      <c r="L43" s="77" t="str">
        <f t="shared" si="0"/>
        <v>37  SALIM BIN SALEM</v>
      </c>
    </row>
    <row r="44" spans="1:12" ht="15.95" customHeight="1" x14ac:dyDescent="0.3">
      <c r="H44" s="134"/>
      <c r="J44" s="77">
        <v>38</v>
      </c>
      <c r="K44" s="77" t="str">
        <f>'REKOD PRESTASI MURID PSV'!B47</f>
        <v>SAM POH TONG</v>
      </c>
      <c r="L44" s="77" t="str">
        <f t="shared" si="0"/>
        <v>38  SAM POH TONG</v>
      </c>
    </row>
    <row r="45" spans="1:12" ht="15.95" customHeight="1" x14ac:dyDescent="0.3">
      <c r="H45" s="134"/>
      <c r="J45" s="77">
        <v>39</v>
      </c>
      <c r="K45" s="77" t="str">
        <f>'REKOD PRESTASI MURID PSV'!B48</f>
        <v>SITI KHASNOR BINTI JAJULI</v>
      </c>
      <c r="L45" s="77" t="str">
        <f t="shared" si="0"/>
        <v>39  SITI KHASNOR BINTI JAJULI</v>
      </c>
    </row>
    <row r="46" spans="1:12" ht="15.95" customHeight="1" x14ac:dyDescent="0.3">
      <c r="H46" s="134"/>
      <c r="J46" s="77">
        <v>40</v>
      </c>
      <c r="K46" s="77" t="str">
        <f>'REKOD PRESTASI MURID PSV'!B49</f>
        <v>SUHAILA ARMANI BINTI SUHAIMI</v>
      </c>
      <c r="L46" s="77" t="str">
        <f t="shared" si="0"/>
        <v>40  SUHAILA ARMANI BINTI SUHAIMI</v>
      </c>
    </row>
    <row r="47" spans="1:12" ht="15.95" customHeight="1" x14ac:dyDescent="0.3">
      <c r="H47" s="134"/>
      <c r="J47" s="77"/>
      <c r="K47" s="77"/>
      <c r="L47" s="77"/>
    </row>
    <row r="48" spans="1:12" ht="15.95" customHeight="1" x14ac:dyDescent="0.3">
      <c r="H48" s="134"/>
      <c r="J48" s="77">
        <v>41</v>
      </c>
      <c r="K48" s="77" t="str">
        <f>'REKOD PRESTASI MURID PSV'!B50</f>
        <v>SUHANA BINTI BUDIN</v>
      </c>
      <c r="L48" s="77" t="str">
        <f t="shared" si="0"/>
        <v>41  SUHANA BINTI BUDIN</v>
      </c>
    </row>
    <row r="49" spans="3:12" ht="15.95" hidden="1" customHeight="1" x14ac:dyDescent="0.3">
      <c r="C49" s="8"/>
      <c r="D49" s="8"/>
      <c r="E49" s="8"/>
      <c r="F49" s="8"/>
      <c r="G49" s="8"/>
      <c r="H49" s="134"/>
      <c r="J49" s="77">
        <v>42</v>
      </c>
      <c r="K49" s="77" t="str">
        <f>'REKOD PRESTASI MURID PSV'!B51</f>
        <v>TAN HUEY MUI</v>
      </c>
      <c r="L49" s="77" t="str">
        <f t="shared" si="0"/>
        <v>42  TAN HUEY MUI</v>
      </c>
    </row>
    <row r="50" spans="3:12" ht="15.95" hidden="1" customHeight="1" x14ac:dyDescent="0.3">
      <c r="C50" s="133"/>
      <c r="D50" s="133"/>
      <c r="E50" s="133"/>
      <c r="F50" s="133"/>
      <c r="G50" s="133"/>
      <c r="H50" s="134"/>
      <c r="J50" s="77">
        <v>43</v>
      </c>
      <c r="K50" s="77" t="str">
        <f>'REKOD PRESTASI MURID PSV'!B52</f>
        <v>WAN ALIFF EZWAN BIN SHAHRUL NIZAM</v>
      </c>
      <c r="L50" s="77" t="str">
        <f t="shared" si="0"/>
        <v>43  WAN ALIFF EZWAN BIN SHAHRUL NIZAM</v>
      </c>
    </row>
    <row r="51" spans="3:12" ht="15.95" hidden="1" customHeight="1" x14ac:dyDescent="0.3">
      <c r="C51" s="133"/>
      <c r="D51" s="133"/>
      <c r="E51" s="133"/>
      <c r="F51" s="133"/>
      <c r="G51" s="133"/>
      <c r="H51" s="134"/>
      <c r="J51" s="77">
        <v>44</v>
      </c>
      <c r="K51" s="77" t="str">
        <f>'REKOD PRESTASI MURID PSV'!B53</f>
        <v>WAN ANIS BINTI WAN KHAIRUL</v>
      </c>
      <c r="L51" s="77" t="str">
        <f t="shared" si="0"/>
        <v>44  WAN ANIS BINTI WAN KHAIRUL</v>
      </c>
    </row>
    <row r="52" spans="3:12" ht="15.95" hidden="1" customHeight="1" x14ac:dyDescent="0.3">
      <c r="C52" s="133"/>
      <c r="D52" s="133"/>
      <c r="E52" s="133"/>
      <c r="F52" s="133"/>
      <c r="G52" s="133"/>
      <c r="H52" s="134"/>
      <c r="J52" s="77">
        <v>45</v>
      </c>
      <c r="K52" s="77" t="str">
        <f>'REKOD PRESTASI MURID PSV'!B54</f>
        <v>YASSIN BIN ABD AZIZ</v>
      </c>
      <c r="L52" s="77" t="str">
        <f t="shared" si="0"/>
        <v>45  YASSIN BIN ABD AZIZ</v>
      </c>
    </row>
    <row r="53" spans="3:12" ht="15.95" hidden="1" customHeight="1" x14ac:dyDescent="0.3">
      <c r="H53" s="134"/>
      <c r="J53" s="77">
        <v>46</v>
      </c>
      <c r="K53" s="77" t="str">
        <f>'REKOD PRESTASI MURID PSV'!B55</f>
        <v>ZADUL ALI BIN RAMAN AMAN</v>
      </c>
      <c r="L53" s="77" t="str">
        <f t="shared" si="0"/>
        <v>46  ZADUL ALI BIN RAMAN AMAN</v>
      </c>
    </row>
    <row r="54" spans="3:12" ht="15.95" hidden="1" customHeight="1" x14ac:dyDescent="0.3">
      <c r="H54" s="134"/>
      <c r="J54" s="77">
        <v>47</v>
      </c>
      <c r="K54" s="77" t="str">
        <f>'REKOD PRESTASI MURID PSV'!B56</f>
        <v>ZAHARAH BINTI ABDUL MALEK</v>
      </c>
      <c r="L54" s="77" t="str">
        <f t="shared" si="0"/>
        <v>47  ZAHARAH BINTI ABDUL MALEK</v>
      </c>
    </row>
    <row r="55" spans="3:12" ht="15.95" hidden="1" customHeight="1" x14ac:dyDescent="0.3">
      <c r="H55" s="134"/>
      <c r="J55" s="77">
        <v>48</v>
      </c>
      <c r="K55" s="77" t="str">
        <f>'REKOD PRESTASI MURID PSV'!B57</f>
        <v>ZAHARI BIN ZAHARAN</v>
      </c>
      <c r="L55" s="77" t="str">
        <f t="shared" si="0"/>
        <v>48  ZAHARI BIN ZAHARAN</v>
      </c>
    </row>
    <row r="56" spans="3:12" ht="15.75" hidden="1" customHeight="1" x14ac:dyDescent="0.3">
      <c r="H56" s="134"/>
      <c r="J56" s="77">
        <v>49</v>
      </c>
      <c r="K56" s="77" t="str">
        <f>'REKOD PRESTASI MURID PSV'!B58</f>
        <v>ZAHARI DANIAL BIN KAMALUDDIN</v>
      </c>
      <c r="L56" s="77" t="str">
        <f t="shared" si="0"/>
        <v>49  ZAHARI DANIAL BIN KAMALUDDIN</v>
      </c>
    </row>
    <row r="57" spans="3:12" ht="15.95" hidden="1" customHeight="1" x14ac:dyDescent="0.3">
      <c r="H57" s="134"/>
      <c r="J57" s="77">
        <v>50</v>
      </c>
      <c r="K57" s="77" t="str">
        <f>'REKOD PRESTASI MURID PSV'!B59</f>
        <v>ZAIFUL AHMAD BIN KARIM</v>
      </c>
      <c r="L57" s="77" t="str">
        <f>IF(K57=0,"",J57&amp;"  "&amp;K57)</f>
        <v>50  ZAIFUL AHMAD BIN KARIM</v>
      </c>
    </row>
    <row r="58" spans="3:12" ht="15.95" hidden="1" customHeight="1" x14ac:dyDescent="0.3">
      <c r="H58" s="134"/>
      <c r="J58" s="77">
        <v>51</v>
      </c>
      <c r="K58" s="77" t="str">
        <f>'REKOD PRESTASI MURID PSV'!B60</f>
        <v xml:space="preserve">ZAINAB BINTI ISMAIL </v>
      </c>
      <c r="L58" s="77" t="str">
        <f>IF(K58=0,"",J58&amp;"  "&amp;K58)</f>
        <v xml:space="preserve">51  ZAINAB BINTI ISMAIL </v>
      </c>
    </row>
    <row r="59" spans="3:12" ht="15.95" hidden="1" customHeight="1" x14ac:dyDescent="0.3">
      <c r="H59" s="134"/>
      <c r="J59" s="77">
        <v>52</v>
      </c>
      <c r="K59" s="77" t="str">
        <f>'REKOD PRESTASI MURID PSV'!B61</f>
        <v>ZAINAL ABIDIN BIN JAMARUL</v>
      </c>
      <c r="L59" s="77" t="str">
        <f>IF(K59=0,"",J59&amp;"  "&amp;K59)</f>
        <v>52  ZAINAL ABIDIN BIN JAMARUL</v>
      </c>
    </row>
    <row r="60" spans="3:12" ht="15.95" hidden="1" customHeight="1" x14ac:dyDescent="0.3">
      <c r="H60" s="134"/>
      <c r="J60" s="77">
        <v>53</v>
      </c>
      <c r="K60" s="77" t="str">
        <f>'REKOD PRESTASI MURID PSV'!B62</f>
        <v>ZAINUL JUMAIDI BIN ALI</v>
      </c>
      <c r="L60" s="77" t="str">
        <f>IF(K60=0,"",J60&amp;"  "&amp;K60)</f>
        <v>53  ZAINUL JUMAIDI BIN ALI</v>
      </c>
    </row>
    <row r="61" spans="3:12" ht="15.95" hidden="1" customHeight="1" x14ac:dyDescent="0.3">
      <c r="H61" s="134"/>
      <c r="J61" s="77">
        <v>54</v>
      </c>
      <c r="K61" s="77" t="str">
        <f>'REKOD PRESTASI MURID PSV'!B63</f>
        <v>ZAIRI AIDIL BIN JAMAD</v>
      </c>
      <c r="L61" s="77" t="str">
        <f t="shared" si="0"/>
        <v>54  ZAIRI AIDIL BIN JAMAD</v>
      </c>
    </row>
    <row r="62" spans="3:12" ht="15.95" hidden="1" customHeight="1" x14ac:dyDescent="0.3">
      <c r="J62" s="77">
        <v>55</v>
      </c>
      <c r="K62" s="77" t="str">
        <f>'REKOD PRESTASI MURID PSV'!B64</f>
        <v>ZAKARUDDIN BIN MUSA</v>
      </c>
      <c r="L62" s="77" t="str">
        <f t="shared" si="0"/>
        <v>55  ZAKARUDDIN BIN MUSA</v>
      </c>
    </row>
    <row r="63" spans="3:12" hidden="1" x14ac:dyDescent="0.3">
      <c r="J63" s="77">
        <v>56</v>
      </c>
      <c r="K63" s="77" t="str">
        <f>'REKOD PRESTASI MURID PSV'!B65</f>
        <v>ZAMARUL JAMIAN BIN  MUSTAMIN</v>
      </c>
      <c r="L63" s="77" t="str">
        <f t="shared" si="0"/>
        <v>56  ZAMARUL JAMIAN BIN  MUSTAMIN</v>
      </c>
    </row>
    <row r="64" spans="3:12" hidden="1" x14ac:dyDescent="0.3">
      <c r="J64" s="77">
        <v>57</v>
      </c>
      <c r="K64" s="77" t="str">
        <f>'REKOD PRESTASI MURID PSV'!B66</f>
        <v>ZAMRUS BIN A.RAHMAN</v>
      </c>
      <c r="L64" s="77" t="str">
        <f t="shared" si="0"/>
        <v>57  ZAMRUS BIN A.RAHMAN</v>
      </c>
    </row>
    <row r="65" spans="2:12" hidden="1" x14ac:dyDescent="0.3">
      <c r="J65" s="77">
        <v>58</v>
      </c>
      <c r="K65" s="77" t="str">
        <f>'REKOD PRESTASI MURID PSV'!B67</f>
        <v>ZAMZAITUL QAIRUL BIN AMIN</v>
      </c>
      <c r="L65" s="77" t="str">
        <f t="shared" si="0"/>
        <v>58  ZAMZAITUL QAIRUL BIN AMIN</v>
      </c>
    </row>
    <row r="66" spans="2:12" hidden="1" x14ac:dyDescent="0.3">
      <c r="B66" s="81"/>
      <c r="C66" s="81"/>
      <c r="D66" s="81"/>
      <c r="E66" s="81"/>
      <c r="F66" s="81"/>
      <c r="G66" s="81"/>
      <c r="J66" s="77">
        <v>59</v>
      </c>
      <c r="K66" s="77" t="str">
        <f>'REKOD PRESTASI MURID PSV'!B68</f>
        <v>ZAMZAMI BIN ZAIDUL AMRAN</v>
      </c>
      <c r="L66" s="77" t="str">
        <f t="shared" si="0"/>
        <v>59  ZAMZAMI BIN ZAIDUL AMRAN</v>
      </c>
    </row>
    <row r="67" spans="2:12" hidden="1" x14ac:dyDescent="0.3">
      <c r="J67" s="77">
        <v>60</v>
      </c>
      <c r="K67" s="77" t="str">
        <f>'REKOD PRESTASI MURID PSV'!B69</f>
        <v>ZAMZURI BIN SHAMSURI</v>
      </c>
      <c r="L67" s="77" t="str">
        <f t="shared" si="0"/>
        <v>60  ZAMZURI BIN SHAMSURI</v>
      </c>
    </row>
  </sheetData>
  <sheetProtection password="EA8F" sheet="1" objects="1" scenarios="1"/>
  <mergeCells count="35">
    <mergeCell ref="D25:F25"/>
    <mergeCell ref="A16:D16"/>
    <mergeCell ref="A22:B22"/>
    <mergeCell ref="D22:F22"/>
    <mergeCell ref="D23:F23"/>
    <mergeCell ref="D24:F24"/>
    <mergeCell ref="A1:H1"/>
    <mergeCell ref="A2:H2"/>
    <mergeCell ref="A4:H4"/>
    <mergeCell ref="A3:H3"/>
    <mergeCell ref="D12:G12"/>
    <mergeCell ref="D10:G10"/>
    <mergeCell ref="D11:G11"/>
    <mergeCell ref="D33:F33"/>
    <mergeCell ref="A40:G40"/>
    <mergeCell ref="A41:G41"/>
    <mergeCell ref="D34:F34"/>
    <mergeCell ref="D26:F26"/>
    <mergeCell ref="D27:F27"/>
    <mergeCell ref="A42:G42"/>
    <mergeCell ref="A43:G43"/>
    <mergeCell ref="J5:L5"/>
    <mergeCell ref="A23:B26"/>
    <mergeCell ref="A27:B29"/>
    <mergeCell ref="A30:B32"/>
    <mergeCell ref="A33:B34"/>
    <mergeCell ref="A35:F35"/>
    <mergeCell ref="D28:F28"/>
    <mergeCell ref="D29:F29"/>
    <mergeCell ref="D30:F30"/>
    <mergeCell ref="D13:G13"/>
    <mergeCell ref="D8:G8"/>
    <mergeCell ref="D9:G9"/>
    <mergeCell ref="D31:F31"/>
    <mergeCell ref="D32:F32"/>
  </mergeCells>
  <printOptions horizontalCentered="1"/>
  <pageMargins left="0.25" right="0.25" top="0.75" bottom="0.75" header="0.3" footer="0.3"/>
  <pageSetup paperSize="9" scale="39" fitToWidth="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7</xdr:col>
                    <xdr:colOff>4133850</xdr:colOff>
                    <xdr:row>6</xdr:row>
                    <xdr:rowOff>0</xdr:rowOff>
                  </from>
                  <to>
                    <xdr:col>7</xdr:col>
                    <xdr:colOff>7067550</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140"/>
  <sheetViews>
    <sheetView zoomScale="80" zoomScaleNormal="80" workbookViewId="0">
      <selection activeCell="A17" sqref="A17"/>
    </sheetView>
  </sheetViews>
  <sheetFormatPr defaultColWidth="0" defaultRowHeight="14.25" zeroHeight="1" x14ac:dyDescent="0.25"/>
  <cols>
    <col min="1" max="1" width="25.85546875" style="6" customWidth="1"/>
    <col min="2" max="2" width="65.85546875" style="6" customWidth="1"/>
    <col min="3" max="3" width="64.42578125" style="6" customWidth="1"/>
    <col min="4" max="4" width="5.7109375" style="6" hidden="1" customWidth="1"/>
    <col min="5" max="6" width="0" style="6" hidden="1" customWidth="1"/>
    <col min="7" max="16384" width="9.140625" style="6" hidden="1"/>
  </cols>
  <sheetData>
    <row r="1" spans="1:6" ht="30" customHeight="1" x14ac:dyDescent="0.25">
      <c r="A1" s="222" t="s">
        <v>209</v>
      </c>
      <c r="B1" s="222"/>
      <c r="C1" s="222"/>
      <c r="D1" s="17"/>
    </row>
    <row r="2" spans="1:6" s="17" customFormat="1" ht="15.95" customHeight="1" x14ac:dyDescent="0.25"/>
    <row r="3" spans="1:6" s="17" customFormat="1" ht="15.95" customHeight="1" x14ac:dyDescent="0.25">
      <c r="A3" s="17" t="s">
        <v>266</v>
      </c>
    </row>
    <row r="4" spans="1:6" ht="20.100000000000001" customHeight="1" x14ac:dyDescent="0.25">
      <c r="A4" s="26" t="s">
        <v>57</v>
      </c>
      <c r="B4" s="212" t="s">
        <v>88</v>
      </c>
      <c r="C4" s="213"/>
      <c r="D4" s="17"/>
    </row>
    <row r="5" spans="1:6" ht="14.25" customHeight="1" x14ac:dyDescent="0.25">
      <c r="A5" s="75" t="s">
        <v>74</v>
      </c>
      <c r="B5" s="217" t="s">
        <v>76</v>
      </c>
      <c r="C5" s="218"/>
      <c r="D5" s="17"/>
    </row>
    <row r="6" spans="1:6" ht="60" customHeight="1" x14ac:dyDescent="0.25">
      <c r="A6" s="99">
        <v>1</v>
      </c>
      <c r="B6" s="209" t="s">
        <v>267</v>
      </c>
      <c r="C6" s="210"/>
      <c r="D6" s="17"/>
    </row>
    <row r="7" spans="1:6" ht="60" customHeight="1" x14ac:dyDescent="0.25">
      <c r="A7" s="99">
        <v>2</v>
      </c>
      <c r="B7" s="209" t="s">
        <v>100</v>
      </c>
      <c r="C7" s="210"/>
      <c r="D7" s="17"/>
    </row>
    <row r="8" spans="1:6" ht="60" customHeight="1" x14ac:dyDescent="0.25">
      <c r="A8" s="99">
        <v>3</v>
      </c>
      <c r="B8" s="209" t="s">
        <v>101</v>
      </c>
      <c r="C8" s="210"/>
      <c r="D8" s="17"/>
    </row>
    <row r="9" spans="1:6" ht="60" customHeight="1" x14ac:dyDescent="0.25">
      <c r="A9" s="99">
        <v>4</v>
      </c>
      <c r="B9" s="209" t="s">
        <v>102</v>
      </c>
      <c r="C9" s="210"/>
      <c r="D9" s="17"/>
    </row>
    <row r="10" spans="1:6" ht="60" customHeight="1" x14ac:dyDescent="0.25">
      <c r="A10" s="99">
        <v>5</v>
      </c>
      <c r="B10" s="211" t="s">
        <v>103</v>
      </c>
      <c r="C10" s="211"/>
      <c r="D10" s="17"/>
    </row>
    <row r="11" spans="1:6" ht="60" customHeight="1" x14ac:dyDescent="0.25">
      <c r="A11" s="99">
        <v>6</v>
      </c>
      <c r="B11" s="211" t="s">
        <v>104</v>
      </c>
      <c r="C11" s="211"/>
      <c r="D11" s="17"/>
      <c r="F11" s="19"/>
    </row>
    <row r="12" spans="1:6" s="17" customFormat="1" ht="15.95" customHeight="1" x14ac:dyDescent="0.25"/>
    <row r="13" spans="1:6" s="17" customFormat="1" ht="15.95" customHeight="1" x14ac:dyDescent="0.25"/>
    <row r="14" spans="1:6" ht="20.100000000000001" customHeight="1" x14ac:dyDescent="0.25">
      <c r="A14" s="26" t="s">
        <v>58</v>
      </c>
      <c r="B14" s="212" t="s">
        <v>91</v>
      </c>
      <c r="C14" s="213"/>
      <c r="D14" s="17"/>
    </row>
    <row r="15" spans="1:6" ht="14.25" customHeight="1" x14ac:dyDescent="0.25">
      <c r="A15" s="75" t="s">
        <v>74</v>
      </c>
      <c r="B15" s="205" t="s">
        <v>76</v>
      </c>
      <c r="C15" s="205"/>
      <c r="D15" s="17"/>
    </row>
    <row r="16" spans="1:6" ht="60" customHeight="1" x14ac:dyDescent="0.25">
      <c r="A16" s="99">
        <v>1</v>
      </c>
      <c r="B16" s="209" t="s">
        <v>105</v>
      </c>
      <c r="C16" s="210"/>
      <c r="D16" s="17"/>
    </row>
    <row r="17" spans="1:4" ht="60" customHeight="1" x14ac:dyDescent="0.25">
      <c r="A17" s="99">
        <v>2</v>
      </c>
      <c r="B17" s="209" t="s">
        <v>106</v>
      </c>
      <c r="C17" s="210"/>
      <c r="D17" s="17"/>
    </row>
    <row r="18" spans="1:4" ht="60" customHeight="1" x14ac:dyDescent="0.25">
      <c r="A18" s="99">
        <v>3</v>
      </c>
      <c r="B18" s="209" t="s">
        <v>107</v>
      </c>
      <c r="C18" s="210"/>
      <c r="D18" s="17"/>
    </row>
    <row r="19" spans="1:4" ht="60" customHeight="1" x14ac:dyDescent="0.25">
      <c r="A19" s="99">
        <v>4</v>
      </c>
      <c r="B19" s="209" t="s">
        <v>108</v>
      </c>
      <c r="C19" s="210"/>
      <c r="D19" s="17"/>
    </row>
    <row r="20" spans="1:4" ht="60" customHeight="1" x14ac:dyDescent="0.25">
      <c r="A20" s="99">
        <v>5</v>
      </c>
      <c r="B20" s="211" t="s">
        <v>109</v>
      </c>
      <c r="C20" s="211"/>
      <c r="D20" s="17"/>
    </row>
    <row r="21" spans="1:4" ht="60" customHeight="1" x14ac:dyDescent="0.25">
      <c r="A21" s="99">
        <v>6</v>
      </c>
      <c r="B21" s="211" t="s">
        <v>110</v>
      </c>
      <c r="C21" s="211"/>
      <c r="D21" s="17"/>
    </row>
    <row r="22" spans="1:4" s="17" customFormat="1" ht="15.95" customHeight="1" x14ac:dyDescent="0.25"/>
    <row r="23" spans="1:4" s="17" customFormat="1" ht="15.95" customHeight="1" x14ac:dyDescent="0.25"/>
    <row r="24" spans="1:4" ht="20.100000000000001" customHeight="1" x14ac:dyDescent="0.25">
      <c r="A24" s="26" t="s">
        <v>59</v>
      </c>
      <c r="B24" s="214" t="s">
        <v>89</v>
      </c>
      <c r="C24" s="214"/>
      <c r="D24" s="17"/>
    </row>
    <row r="25" spans="1:4" ht="14.25" customHeight="1" x14ac:dyDescent="0.25">
      <c r="A25" s="75" t="s">
        <v>74</v>
      </c>
      <c r="B25" s="205" t="s">
        <v>76</v>
      </c>
      <c r="C25" s="205"/>
      <c r="D25" s="17"/>
    </row>
    <row r="26" spans="1:4" ht="60" customHeight="1" x14ac:dyDescent="0.25">
      <c r="A26" s="99">
        <v>1</v>
      </c>
      <c r="B26" s="211" t="s">
        <v>227</v>
      </c>
      <c r="C26" s="211"/>
      <c r="D26" s="17"/>
    </row>
    <row r="27" spans="1:4" ht="60" customHeight="1" x14ac:dyDescent="0.25">
      <c r="A27" s="99">
        <v>2</v>
      </c>
      <c r="B27" s="211" t="s">
        <v>226</v>
      </c>
      <c r="C27" s="211"/>
      <c r="D27" s="17"/>
    </row>
    <row r="28" spans="1:4" ht="60" customHeight="1" x14ac:dyDescent="0.25">
      <c r="A28" s="99">
        <v>3</v>
      </c>
      <c r="B28" s="211" t="s">
        <v>111</v>
      </c>
      <c r="C28" s="211"/>
      <c r="D28" s="17"/>
    </row>
    <row r="29" spans="1:4" ht="60" customHeight="1" x14ac:dyDescent="0.25">
      <c r="A29" s="99">
        <v>4</v>
      </c>
      <c r="B29" s="211" t="s">
        <v>112</v>
      </c>
      <c r="C29" s="211"/>
      <c r="D29" s="17"/>
    </row>
    <row r="30" spans="1:4" ht="60" customHeight="1" x14ac:dyDescent="0.25">
      <c r="A30" s="99">
        <v>5</v>
      </c>
      <c r="B30" s="211" t="s">
        <v>113</v>
      </c>
      <c r="C30" s="211"/>
      <c r="D30" s="17"/>
    </row>
    <row r="31" spans="1:4" ht="60" customHeight="1" x14ac:dyDescent="0.25">
      <c r="A31" s="99">
        <v>6</v>
      </c>
      <c r="B31" s="209" t="s">
        <v>225</v>
      </c>
      <c r="C31" s="210"/>
      <c r="D31" s="17"/>
    </row>
    <row r="32" spans="1:4" ht="15.95" customHeight="1" x14ac:dyDescent="0.25">
      <c r="A32" s="17"/>
      <c r="B32" s="17"/>
      <c r="C32" s="17"/>
      <c r="D32" s="17"/>
    </row>
    <row r="33" spans="1:4" ht="15.95" customHeight="1" x14ac:dyDescent="0.25">
      <c r="A33" s="17"/>
      <c r="B33" s="17"/>
      <c r="C33" s="17"/>
      <c r="D33" s="17"/>
    </row>
    <row r="34" spans="1:4" ht="20.100000000000001" customHeight="1" x14ac:dyDescent="0.25">
      <c r="A34" s="26" t="s">
        <v>60</v>
      </c>
      <c r="B34" s="214" t="s">
        <v>90</v>
      </c>
      <c r="C34" s="214"/>
      <c r="D34" s="17"/>
    </row>
    <row r="35" spans="1:4" ht="14.25" customHeight="1" x14ac:dyDescent="0.25">
      <c r="A35" s="75" t="s">
        <v>74</v>
      </c>
      <c r="B35" s="205" t="s">
        <v>76</v>
      </c>
      <c r="C35" s="205"/>
      <c r="D35" s="17"/>
    </row>
    <row r="36" spans="1:4" ht="60" customHeight="1" x14ac:dyDescent="0.25">
      <c r="A36" s="99">
        <v>1</v>
      </c>
      <c r="B36" s="211" t="s">
        <v>114</v>
      </c>
      <c r="C36" s="211"/>
      <c r="D36" s="18"/>
    </row>
    <row r="37" spans="1:4" ht="60" customHeight="1" x14ac:dyDescent="0.25">
      <c r="A37" s="99">
        <v>2</v>
      </c>
      <c r="B37" s="211" t="s">
        <v>115</v>
      </c>
      <c r="C37" s="211"/>
      <c r="D37" s="17"/>
    </row>
    <row r="38" spans="1:4" ht="60" customHeight="1" x14ac:dyDescent="0.25">
      <c r="A38" s="99">
        <v>3</v>
      </c>
      <c r="B38" s="211" t="s">
        <v>116</v>
      </c>
      <c r="C38" s="211"/>
      <c r="D38" s="17"/>
    </row>
    <row r="39" spans="1:4" ht="60" customHeight="1" x14ac:dyDescent="0.25">
      <c r="A39" s="99">
        <v>4</v>
      </c>
      <c r="B39" s="211" t="s">
        <v>117</v>
      </c>
      <c r="C39" s="211"/>
      <c r="D39" s="17"/>
    </row>
    <row r="40" spans="1:4" ht="60" customHeight="1" x14ac:dyDescent="0.25">
      <c r="A40" s="99">
        <v>5</v>
      </c>
      <c r="B40" s="211" t="s">
        <v>118</v>
      </c>
      <c r="C40" s="211"/>
      <c r="D40" s="17"/>
    </row>
    <row r="41" spans="1:4" ht="65.099999999999994" customHeight="1" x14ac:dyDescent="0.25">
      <c r="A41" s="99">
        <v>6</v>
      </c>
      <c r="B41" s="211" t="s">
        <v>119</v>
      </c>
      <c r="C41" s="211"/>
      <c r="D41" s="17"/>
    </row>
    <row r="42" spans="1:4" ht="15.95" customHeight="1" x14ac:dyDescent="0.25">
      <c r="A42" s="17"/>
      <c r="B42" s="17"/>
      <c r="C42" s="17"/>
      <c r="D42" s="17"/>
    </row>
    <row r="43" spans="1:4" ht="15.95" customHeight="1" x14ac:dyDescent="0.25">
      <c r="A43" s="17"/>
      <c r="B43" s="17"/>
      <c r="C43" s="17"/>
      <c r="D43" s="17"/>
    </row>
    <row r="44" spans="1:4" ht="20.100000000000001" customHeight="1" x14ac:dyDescent="0.25">
      <c r="A44" s="26" t="s">
        <v>61</v>
      </c>
      <c r="B44" s="214" t="s">
        <v>92</v>
      </c>
      <c r="C44" s="214"/>
      <c r="D44" s="17"/>
    </row>
    <row r="45" spans="1:4" ht="14.25" customHeight="1" x14ac:dyDescent="0.25">
      <c r="A45" s="75" t="s">
        <v>74</v>
      </c>
      <c r="B45" s="219" t="s">
        <v>76</v>
      </c>
      <c r="C45" s="219"/>
      <c r="D45" s="17"/>
    </row>
    <row r="46" spans="1:4" ht="60" customHeight="1" x14ac:dyDescent="0.25">
      <c r="A46" s="100">
        <v>1</v>
      </c>
      <c r="B46" s="211" t="s">
        <v>120</v>
      </c>
      <c r="C46" s="211"/>
      <c r="D46" s="17"/>
    </row>
    <row r="47" spans="1:4" ht="60" customHeight="1" x14ac:dyDescent="0.25">
      <c r="A47" s="100">
        <v>2</v>
      </c>
      <c r="B47" s="211" t="s">
        <v>121</v>
      </c>
      <c r="C47" s="211"/>
      <c r="D47" s="17"/>
    </row>
    <row r="48" spans="1:4" ht="60" customHeight="1" x14ac:dyDescent="0.25">
      <c r="A48" s="100">
        <v>3</v>
      </c>
      <c r="B48" s="211" t="s">
        <v>122</v>
      </c>
      <c r="C48" s="211"/>
      <c r="D48" s="17"/>
    </row>
    <row r="49" spans="1:4" ht="60" customHeight="1" x14ac:dyDescent="0.25">
      <c r="A49" s="100">
        <v>4</v>
      </c>
      <c r="B49" s="211" t="s">
        <v>123</v>
      </c>
      <c r="C49" s="211"/>
      <c r="D49" s="17"/>
    </row>
    <row r="50" spans="1:4" ht="60" customHeight="1" x14ac:dyDescent="0.25">
      <c r="A50" s="100">
        <v>5</v>
      </c>
      <c r="B50" s="211" t="s">
        <v>124</v>
      </c>
      <c r="C50" s="211"/>
      <c r="D50" s="17"/>
    </row>
    <row r="51" spans="1:4" ht="65.099999999999994" customHeight="1" x14ac:dyDescent="0.25">
      <c r="A51" s="100">
        <v>6</v>
      </c>
      <c r="B51" s="211" t="s">
        <v>125</v>
      </c>
      <c r="C51" s="211"/>
      <c r="D51" s="17"/>
    </row>
    <row r="52" spans="1:4" ht="15.95" customHeight="1" x14ac:dyDescent="0.25">
      <c r="A52" s="17"/>
      <c r="B52" s="17"/>
      <c r="C52" s="17"/>
      <c r="D52" s="17"/>
    </row>
    <row r="53" spans="1:4" ht="15.95" customHeight="1" x14ac:dyDescent="0.25">
      <c r="A53" s="17"/>
      <c r="B53" s="17"/>
      <c r="C53" s="17"/>
      <c r="D53" s="17"/>
    </row>
    <row r="54" spans="1:4" ht="20.100000000000001" customHeight="1" x14ac:dyDescent="0.25">
      <c r="A54" s="26" t="s">
        <v>62</v>
      </c>
      <c r="B54" s="214" t="s">
        <v>93</v>
      </c>
      <c r="C54" s="214"/>
      <c r="D54" s="17"/>
    </row>
    <row r="55" spans="1:4" ht="14.25" customHeight="1" x14ac:dyDescent="0.25">
      <c r="A55" s="75" t="s">
        <v>74</v>
      </c>
      <c r="B55" s="205" t="s">
        <v>76</v>
      </c>
      <c r="C55" s="205"/>
      <c r="D55" s="17"/>
    </row>
    <row r="56" spans="1:4" ht="60" customHeight="1" x14ac:dyDescent="0.25">
      <c r="A56" s="99">
        <v>1</v>
      </c>
      <c r="B56" s="209" t="s">
        <v>126</v>
      </c>
      <c r="C56" s="210"/>
      <c r="D56" s="17"/>
    </row>
    <row r="57" spans="1:4" ht="60" customHeight="1" x14ac:dyDescent="0.25">
      <c r="A57" s="99">
        <v>2</v>
      </c>
      <c r="B57" s="209" t="s">
        <v>127</v>
      </c>
      <c r="C57" s="210"/>
      <c r="D57" s="17"/>
    </row>
    <row r="58" spans="1:4" ht="60" customHeight="1" x14ac:dyDescent="0.25">
      <c r="A58" s="99">
        <v>3</v>
      </c>
      <c r="B58" s="209" t="s">
        <v>128</v>
      </c>
      <c r="C58" s="210"/>
      <c r="D58" s="17"/>
    </row>
    <row r="59" spans="1:4" ht="60" customHeight="1" x14ac:dyDescent="0.25">
      <c r="A59" s="99">
        <v>4</v>
      </c>
      <c r="B59" s="209" t="s">
        <v>129</v>
      </c>
      <c r="C59" s="210"/>
      <c r="D59" s="17"/>
    </row>
    <row r="60" spans="1:4" ht="60" customHeight="1" x14ac:dyDescent="0.25">
      <c r="A60" s="99">
        <v>5</v>
      </c>
      <c r="B60" s="211" t="s">
        <v>130</v>
      </c>
      <c r="C60" s="211"/>
      <c r="D60" s="17"/>
    </row>
    <row r="61" spans="1:4" ht="65.099999999999994" customHeight="1" x14ac:dyDescent="0.25">
      <c r="A61" s="99">
        <v>6</v>
      </c>
      <c r="B61" s="211" t="s">
        <v>131</v>
      </c>
      <c r="C61" s="211"/>
      <c r="D61" s="17"/>
    </row>
    <row r="62" spans="1:4" ht="15.95" customHeight="1" x14ac:dyDescent="0.25">
      <c r="A62" s="17"/>
      <c r="B62" s="17"/>
      <c r="C62" s="17"/>
      <c r="D62" s="17"/>
    </row>
    <row r="63" spans="1:4" ht="15.95" customHeight="1" x14ac:dyDescent="0.25">
      <c r="A63" s="17"/>
      <c r="B63" s="17"/>
      <c r="C63" s="17"/>
      <c r="D63" s="17"/>
    </row>
    <row r="64" spans="1:4" ht="20.100000000000001" customHeight="1" x14ac:dyDescent="0.25">
      <c r="A64" s="26" t="s">
        <v>63</v>
      </c>
      <c r="B64" s="214" t="s">
        <v>94</v>
      </c>
      <c r="C64" s="214"/>
      <c r="D64" s="17"/>
    </row>
    <row r="65" spans="1:4" ht="14.25" customHeight="1" x14ac:dyDescent="0.25">
      <c r="A65" s="75" t="s">
        <v>74</v>
      </c>
      <c r="B65" s="205" t="s">
        <v>76</v>
      </c>
      <c r="C65" s="205"/>
      <c r="D65" s="17"/>
    </row>
    <row r="66" spans="1:4" ht="60" customHeight="1" x14ac:dyDescent="0.25">
      <c r="A66" s="99">
        <v>1</v>
      </c>
      <c r="B66" s="215" t="s">
        <v>132</v>
      </c>
      <c r="C66" s="216"/>
      <c r="D66" s="17"/>
    </row>
    <row r="67" spans="1:4" ht="60" customHeight="1" x14ac:dyDescent="0.25">
      <c r="A67" s="99">
        <v>2</v>
      </c>
      <c r="B67" s="215" t="s">
        <v>133</v>
      </c>
      <c r="C67" s="216"/>
      <c r="D67" s="17"/>
    </row>
    <row r="68" spans="1:4" ht="60" customHeight="1" x14ac:dyDescent="0.25">
      <c r="A68" s="99">
        <v>3</v>
      </c>
      <c r="B68" s="215" t="s">
        <v>134</v>
      </c>
      <c r="C68" s="216"/>
      <c r="D68" s="17"/>
    </row>
    <row r="69" spans="1:4" ht="60" customHeight="1" x14ac:dyDescent="0.25">
      <c r="A69" s="99">
        <v>4</v>
      </c>
      <c r="B69" s="215" t="s">
        <v>135</v>
      </c>
      <c r="C69" s="216"/>
      <c r="D69" s="17"/>
    </row>
    <row r="70" spans="1:4" ht="60" customHeight="1" x14ac:dyDescent="0.25">
      <c r="A70" s="99">
        <v>5</v>
      </c>
      <c r="B70" s="220" t="s">
        <v>136</v>
      </c>
      <c r="C70" s="220"/>
      <c r="D70" s="17"/>
    </row>
    <row r="71" spans="1:4" ht="65.099999999999994" customHeight="1" x14ac:dyDescent="0.25">
      <c r="A71" s="99">
        <v>6</v>
      </c>
      <c r="B71" s="215" t="s">
        <v>137</v>
      </c>
      <c r="C71" s="216"/>
      <c r="D71" s="17"/>
    </row>
    <row r="72" spans="1:4" ht="15.95" customHeight="1" x14ac:dyDescent="0.25">
      <c r="A72" s="17"/>
      <c r="B72" s="17"/>
      <c r="C72" s="17"/>
      <c r="D72" s="17"/>
    </row>
    <row r="73" spans="1:4" ht="15.95" customHeight="1" x14ac:dyDescent="0.25">
      <c r="A73" s="17"/>
      <c r="B73" s="17"/>
      <c r="C73" s="17"/>
      <c r="D73" s="17"/>
    </row>
    <row r="74" spans="1:4" ht="20.100000000000001" customHeight="1" x14ac:dyDescent="0.25">
      <c r="A74" s="26" t="s">
        <v>64</v>
      </c>
      <c r="B74" s="214" t="s">
        <v>95</v>
      </c>
      <c r="C74" s="214"/>
      <c r="D74" s="17"/>
    </row>
    <row r="75" spans="1:4" ht="14.25" customHeight="1" x14ac:dyDescent="0.25">
      <c r="A75" s="75" t="s">
        <v>74</v>
      </c>
      <c r="B75" s="205" t="s">
        <v>76</v>
      </c>
      <c r="C75" s="205"/>
      <c r="D75" s="17"/>
    </row>
    <row r="76" spans="1:4" ht="60" customHeight="1" x14ac:dyDescent="0.25">
      <c r="A76" s="99">
        <v>1</v>
      </c>
      <c r="B76" s="215" t="s">
        <v>138</v>
      </c>
      <c r="C76" s="216"/>
      <c r="D76" s="17"/>
    </row>
    <row r="77" spans="1:4" ht="60" customHeight="1" x14ac:dyDescent="0.25">
      <c r="A77" s="99">
        <v>2</v>
      </c>
      <c r="B77" s="215" t="s">
        <v>139</v>
      </c>
      <c r="C77" s="216"/>
      <c r="D77" s="17"/>
    </row>
    <row r="78" spans="1:4" ht="60" customHeight="1" x14ac:dyDescent="0.25">
      <c r="A78" s="99">
        <v>3</v>
      </c>
      <c r="B78" s="215" t="s">
        <v>140</v>
      </c>
      <c r="C78" s="216"/>
      <c r="D78" s="17"/>
    </row>
    <row r="79" spans="1:4" ht="60" customHeight="1" x14ac:dyDescent="0.25">
      <c r="A79" s="99">
        <v>4</v>
      </c>
      <c r="B79" s="220" t="s">
        <v>141</v>
      </c>
      <c r="C79" s="220"/>
      <c r="D79" s="17"/>
    </row>
    <row r="80" spans="1:4" ht="60" customHeight="1" x14ac:dyDescent="0.25">
      <c r="A80" s="99">
        <v>5</v>
      </c>
      <c r="B80" s="220" t="s">
        <v>142</v>
      </c>
      <c r="C80" s="220"/>
      <c r="D80" s="17"/>
    </row>
    <row r="81" spans="1:4" ht="60" customHeight="1" x14ac:dyDescent="0.25">
      <c r="A81" s="99">
        <v>6</v>
      </c>
      <c r="B81" s="220" t="s">
        <v>143</v>
      </c>
      <c r="C81" s="220"/>
      <c r="D81" s="17"/>
    </row>
    <row r="82" spans="1:4" ht="15.95" customHeight="1" x14ac:dyDescent="0.25">
      <c r="A82" s="17"/>
      <c r="B82" s="17"/>
      <c r="C82" s="17"/>
      <c r="D82" s="17"/>
    </row>
    <row r="83" spans="1:4" ht="15.95" customHeight="1" x14ac:dyDescent="0.25">
      <c r="A83" s="17"/>
      <c r="B83" s="17"/>
      <c r="C83" s="17"/>
      <c r="D83" s="17"/>
    </row>
    <row r="84" spans="1:4" ht="15" x14ac:dyDescent="0.25">
      <c r="A84" s="26" t="s">
        <v>65</v>
      </c>
      <c r="B84" s="212" t="s">
        <v>96</v>
      </c>
      <c r="C84" s="213"/>
      <c r="D84" s="17"/>
    </row>
    <row r="85" spans="1:4" x14ac:dyDescent="0.25">
      <c r="A85" s="75" t="s">
        <v>74</v>
      </c>
      <c r="B85" s="205" t="s">
        <v>76</v>
      </c>
      <c r="C85" s="205"/>
      <c r="D85" s="17"/>
    </row>
    <row r="86" spans="1:4" ht="60" customHeight="1" x14ac:dyDescent="0.25">
      <c r="A86" s="99">
        <v>1</v>
      </c>
      <c r="B86" s="215" t="s">
        <v>144</v>
      </c>
      <c r="C86" s="216"/>
      <c r="D86" s="17"/>
    </row>
    <row r="87" spans="1:4" ht="60" customHeight="1" x14ac:dyDescent="0.25">
      <c r="A87" s="99">
        <v>2</v>
      </c>
      <c r="B87" s="215" t="s">
        <v>145</v>
      </c>
      <c r="C87" s="216"/>
      <c r="D87" s="17"/>
    </row>
    <row r="88" spans="1:4" ht="60" customHeight="1" x14ac:dyDescent="0.25">
      <c r="A88" s="99">
        <v>3</v>
      </c>
      <c r="B88" s="215" t="s">
        <v>146</v>
      </c>
      <c r="C88" s="216"/>
      <c r="D88" s="17"/>
    </row>
    <row r="89" spans="1:4" ht="60" customHeight="1" x14ac:dyDescent="0.25">
      <c r="A89" s="99">
        <v>4</v>
      </c>
      <c r="B89" s="215" t="s">
        <v>147</v>
      </c>
      <c r="C89" s="216"/>
      <c r="D89" s="17"/>
    </row>
    <row r="90" spans="1:4" ht="60" customHeight="1" x14ac:dyDescent="0.25">
      <c r="A90" s="99">
        <v>5</v>
      </c>
      <c r="B90" s="220" t="s">
        <v>148</v>
      </c>
      <c r="C90" s="220"/>
      <c r="D90" s="17"/>
    </row>
    <row r="91" spans="1:4" ht="60" customHeight="1" x14ac:dyDescent="0.25">
      <c r="A91" s="99">
        <v>6</v>
      </c>
      <c r="B91" s="220" t="s">
        <v>149</v>
      </c>
      <c r="C91" s="220"/>
      <c r="D91" s="17"/>
    </row>
    <row r="92" spans="1:4" ht="15.95" customHeight="1" x14ac:dyDescent="0.25">
      <c r="A92" s="17"/>
      <c r="B92" s="17"/>
      <c r="C92" s="17"/>
      <c r="D92" s="17"/>
    </row>
    <row r="93" spans="1:4" ht="15.95" customHeight="1" x14ac:dyDescent="0.25">
      <c r="A93" s="17"/>
      <c r="B93" s="17"/>
      <c r="C93" s="17"/>
      <c r="D93" s="17"/>
    </row>
    <row r="94" spans="1:4" ht="15" x14ac:dyDescent="0.25">
      <c r="A94" s="26" t="s">
        <v>66</v>
      </c>
      <c r="B94" s="212" t="s">
        <v>97</v>
      </c>
      <c r="C94" s="213"/>
      <c r="D94" s="17"/>
    </row>
    <row r="95" spans="1:4" x14ac:dyDescent="0.25">
      <c r="A95" s="75" t="s">
        <v>74</v>
      </c>
      <c r="B95" s="205" t="s">
        <v>76</v>
      </c>
      <c r="C95" s="205"/>
      <c r="D95" s="17"/>
    </row>
    <row r="96" spans="1:4" ht="60" customHeight="1" x14ac:dyDescent="0.25">
      <c r="A96" s="99">
        <v>1</v>
      </c>
      <c r="B96" s="215" t="s">
        <v>150</v>
      </c>
      <c r="C96" s="216"/>
      <c r="D96" s="17"/>
    </row>
    <row r="97" spans="1:4" ht="60" customHeight="1" x14ac:dyDescent="0.25">
      <c r="A97" s="99">
        <v>2</v>
      </c>
      <c r="B97" s="215" t="s">
        <v>151</v>
      </c>
      <c r="C97" s="216"/>
      <c r="D97" s="17"/>
    </row>
    <row r="98" spans="1:4" ht="60" customHeight="1" x14ac:dyDescent="0.25">
      <c r="A98" s="99">
        <v>3</v>
      </c>
      <c r="B98" s="215" t="s">
        <v>152</v>
      </c>
      <c r="C98" s="216"/>
      <c r="D98" s="17"/>
    </row>
    <row r="99" spans="1:4" ht="60" customHeight="1" x14ac:dyDescent="0.25">
      <c r="A99" s="99">
        <v>4</v>
      </c>
      <c r="B99" s="220" t="s">
        <v>153</v>
      </c>
      <c r="C99" s="220"/>
      <c r="D99" s="17"/>
    </row>
    <row r="100" spans="1:4" ht="60" customHeight="1" x14ac:dyDescent="0.25">
      <c r="A100" s="99">
        <v>5</v>
      </c>
      <c r="B100" s="220" t="s">
        <v>154</v>
      </c>
      <c r="C100" s="220"/>
      <c r="D100" s="17"/>
    </row>
    <row r="101" spans="1:4" ht="60" customHeight="1" x14ac:dyDescent="0.25">
      <c r="A101" s="99">
        <v>6</v>
      </c>
      <c r="B101" s="220" t="s">
        <v>155</v>
      </c>
      <c r="C101" s="220"/>
      <c r="D101" s="17"/>
    </row>
    <row r="102" spans="1:4" ht="15.95" customHeight="1" x14ac:dyDescent="0.25">
      <c r="A102" s="17"/>
      <c r="B102" s="17"/>
      <c r="C102" s="17"/>
      <c r="D102" s="17"/>
    </row>
    <row r="103" spans="1:4" ht="15.95" customHeight="1" x14ac:dyDescent="0.25">
      <c r="A103" s="17"/>
      <c r="B103" s="17"/>
      <c r="C103" s="17"/>
      <c r="D103" s="17"/>
    </row>
    <row r="104" spans="1:4" ht="15" x14ac:dyDescent="0.25">
      <c r="A104" s="26" t="s">
        <v>67</v>
      </c>
      <c r="B104" s="212" t="s">
        <v>98</v>
      </c>
      <c r="C104" s="213"/>
      <c r="D104" s="17"/>
    </row>
    <row r="105" spans="1:4" x14ac:dyDescent="0.25">
      <c r="A105" s="75" t="s">
        <v>74</v>
      </c>
      <c r="B105" s="205" t="s">
        <v>76</v>
      </c>
      <c r="C105" s="205"/>
      <c r="D105" s="17"/>
    </row>
    <row r="106" spans="1:4" ht="60" customHeight="1" x14ac:dyDescent="0.25">
      <c r="A106" s="99">
        <v>1</v>
      </c>
      <c r="B106" s="215" t="s">
        <v>156</v>
      </c>
      <c r="C106" s="216"/>
      <c r="D106" s="17"/>
    </row>
    <row r="107" spans="1:4" ht="60" customHeight="1" x14ac:dyDescent="0.25">
      <c r="A107" s="99">
        <v>2</v>
      </c>
      <c r="B107" s="215" t="s">
        <v>157</v>
      </c>
      <c r="C107" s="216"/>
      <c r="D107" s="17"/>
    </row>
    <row r="108" spans="1:4" ht="60" customHeight="1" x14ac:dyDescent="0.25">
      <c r="A108" s="99">
        <v>3</v>
      </c>
      <c r="B108" s="215" t="s">
        <v>158</v>
      </c>
      <c r="C108" s="216"/>
      <c r="D108" s="17"/>
    </row>
    <row r="109" spans="1:4" ht="60" customHeight="1" x14ac:dyDescent="0.25">
      <c r="A109" s="99">
        <v>4</v>
      </c>
      <c r="B109" s="215" t="s">
        <v>159</v>
      </c>
      <c r="C109" s="216"/>
      <c r="D109" s="17"/>
    </row>
    <row r="110" spans="1:4" ht="60" customHeight="1" x14ac:dyDescent="0.25">
      <c r="A110" s="99">
        <v>5</v>
      </c>
      <c r="B110" s="220" t="s">
        <v>160</v>
      </c>
      <c r="C110" s="220"/>
      <c r="D110" s="17"/>
    </row>
    <row r="111" spans="1:4" ht="65.099999999999994" customHeight="1" x14ac:dyDescent="0.25">
      <c r="A111" s="99">
        <v>6</v>
      </c>
      <c r="B111" s="220" t="s">
        <v>161</v>
      </c>
      <c r="C111" s="220"/>
      <c r="D111" s="17"/>
    </row>
    <row r="112" spans="1:4" ht="15.95" customHeight="1" x14ac:dyDescent="0.25">
      <c r="A112" s="17"/>
      <c r="B112" s="17"/>
      <c r="C112" s="17"/>
      <c r="D112" s="17"/>
    </row>
    <row r="113" spans="1:4" ht="15.95" customHeight="1" x14ac:dyDescent="0.25">
      <c r="A113" s="17"/>
      <c r="B113" s="17"/>
      <c r="C113" s="17"/>
      <c r="D113" s="17"/>
    </row>
    <row r="114" spans="1:4" ht="15" x14ac:dyDescent="0.25">
      <c r="A114" s="26" t="s">
        <v>77</v>
      </c>
      <c r="B114" s="212" t="s">
        <v>99</v>
      </c>
      <c r="C114" s="213"/>
      <c r="D114" s="17"/>
    </row>
    <row r="115" spans="1:4" x14ac:dyDescent="0.25">
      <c r="A115" s="75" t="s">
        <v>74</v>
      </c>
      <c r="B115" s="205" t="s">
        <v>76</v>
      </c>
      <c r="C115" s="205"/>
      <c r="D115" s="17"/>
    </row>
    <row r="116" spans="1:4" ht="60" customHeight="1" x14ac:dyDescent="0.25">
      <c r="A116" s="99">
        <v>1</v>
      </c>
      <c r="B116" s="209" t="s">
        <v>162</v>
      </c>
      <c r="C116" s="210"/>
      <c r="D116" s="17"/>
    </row>
    <row r="117" spans="1:4" ht="60" customHeight="1" x14ac:dyDescent="0.25">
      <c r="A117" s="99">
        <v>2</v>
      </c>
      <c r="B117" s="209" t="s">
        <v>163</v>
      </c>
      <c r="C117" s="210"/>
      <c r="D117" s="17"/>
    </row>
    <row r="118" spans="1:4" ht="60" customHeight="1" x14ac:dyDescent="0.25">
      <c r="A118" s="99">
        <v>3</v>
      </c>
      <c r="B118" s="209" t="s">
        <v>164</v>
      </c>
      <c r="C118" s="210"/>
      <c r="D118" s="17"/>
    </row>
    <row r="119" spans="1:4" ht="60" customHeight="1" x14ac:dyDescent="0.25">
      <c r="A119" s="99">
        <v>4</v>
      </c>
      <c r="B119" s="209" t="s">
        <v>165</v>
      </c>
      <c r="C119" s="210"/>
      <c r="D119" s="17"/>
    </row>
    <row r="120" spans="1:4" ht="60" customHeight="1" x14ac:dyDescent="0.25">
      <c r="A120" s="99">
        <v>5</v>
      </c>
      <c r="B120" s="211" t="s">
        <v>166</v>
      </c>
      <c r="C120" s="211"/>
      <c r="D120" s="17"/>
    </row>
    <row r="121" spans="1:4" ht="65.099999999999994" customHeight="1" x14ac:dyDescent="0.25">
      <c r="A121" s="99">
        <v>6</v>
      </c>
      <c r="B121" s="211" t="s">
        <v>167</v>
      </c>
      <c r="C121" s="211"/>
      <c r="D121" s="17"/>
    </row>
    <row r="122" spans="1:4" ht="15.95" customHeight="1" x14ac:dyDescent="0.25">
      <c r="A122" s="17"/>
      <c r="B122" s="17"/>
      <c r="C122" s="17"/>
      <c r="D122" s="17"/>
    </row>
    <row r="123" spans="1:4" ht="15.95" customHeight="1" x14ac:dyDescent="0.25">
      <c r="A123" s="17"/>
      <c r="B123" s="17"/>
      <c r="C123" s="17"/>
      <c r="D123" s="17"/>
    </row>
    <row r="124" spans="1:4" ht="15" customHeight="1" x14ac:dyDescent="0.25">
      <c r="A124" s="206" t="s">
        <v>85</v>
      </c>
      <c r="B124" s="207"/>
      <c r="C124" s="208"/>
      <c r="D124" s="17"/>
    </row>
    <row r="125" spans="1:4" ht="14.1" customHeight="1" x14ac:dyDescent="0.25">
      <c r="A125" s="75" t="s">
        <v>74</v>
      </c>
      <c r="B125" s="205" t="s">
        <v>76</v>
      </c>
      <c r="C125" s="205"/>
      <c r="D125" s="17"/>
    </row>
    <row r="126" spans="1:4" ht="60" customHeight="1" x14ac:dyDescent="0.25">
      <c r="A126" s="99">
        <v>1</v>
      </c>
      <c r="B126" s="211" t="s">
        <v>168</v>
      </c>
      <c r="C126" s="221"/>
      <c r="D126" s="17"/>
    </row>
    <row r="127" spans="1:4" ht="60" customHeight="1" x14ac:dyDescent="0.25">
      <c r="A127" s="99">
        <v>2</v>
      </c>
      <c r="B127" s="221" t="s">
        <v>169</v>
      </c>
      <c r="C127" s="221"/>
      <c r="D127" s="17"/>
    </row>
    <row r="128" spans="1:4" ht="60" customHeight="1" x14ac:dyDescent="0.25">
      <c r="A128" s="99">
        <v>3</v>
      </c>
      <c r="B128" s="209" t="s">
        <v>170</v>
      </c>
      <c r="C128" s="210"/>
      <c r="D128" s="17"/>
    </row>
    <row r="129" spans="1:4" ht="60" customHeight="1" x14ac:dyDescent="0.25">
      <c r="A129" s="99">
        <v>4</v>
      </c>
      <c r="B129" s="209" t="s">
        <v>171</v>
      </c>
      <c r="C129" s="210"/>
      <c r="D129" s="17"/>
    </row>
    <row r="130" spans="1:4" ht="60" customHeight="1" x14ac:dyDescent="0.25">
      <c r="A130" s="99">
        <v>5</v>
      </c>
      <c r="B130" s="211" t="s">
        <v>172</v>
      </c>
      <c r="C130" s="211"/>
      <c r="D130" s="17"/>
    </row>
    <row r="131" spans="1:4" ht="60" customHeight="1" x14ac:dyDescent="0.25">
      <c r="A131" s="99">
        <v>6</v>
      </c>
      <c r="B131" s="211" t="s">
        <v>173</v>
      </c>
      <c r="C131" s="211"/>
      <c r="D131" s="17"/>
    </row>
    <row r="132" spans="1:4" ht="15.95" customHeight="1" x14ac:dyDescent="0.25">
      <c r="A132" s="17"/>
      <c r="B132" s="17"/>
      <c r="C132" s="17"/>
      <c r="D132" s="17"/>
    </row>
    <row r="133" spans="1:4" ht="15.95" customHeight="1" x14ac:dyDescent="0.25">
      <c r="A133" s="17"/>
      <c r="B133" s="17"/>
      <c r="C133" s="17"/>
      <c r="D133" s="17"/>
    </row>
    <row r="134" spans="1:4" hidden="1" x14ac:dyDescent="0.25">
      <c r="A134" s="17"/>
      <c r="B134" s="17"/>
      <c r="C134" s="17"/>
      <c r="D134" s="17"/>
    </row>
    <row r="135" spans="1:4" hidden="1" x14ac:dyDescent="0.25">
      <c r="A135" s="17"/>
      <c r="B135" s="17"/>
      <c r="C135" s="17"/>
      <c r="D135" s="17"/>
    </row>
    <row r="136" spans="1:4" hidden="1" x14ac:dyDescent="0.25">
      <c r="A136" s="17"/>
      <c r="B136" s="17"/>
      <c r="C136" s="17"/>
      <c r="D136" s="17"/>
    </row>
    <row r="137" spans="1:4" hidden="1" x14ac:dyDescent="0.25">
      <c r="A137" s="17"/>
      <c r="B137" s="17"/>
      <c r="C137" s="17"/>
      <c r="D137" s="17"/>
    </row>
    <row r="138" spans="1:4" hidden="1" x14ac:dyDescent="0.25"/>
    <row r="139" spans="1:4" hidden="1" x14ac:dyDescent="0.25"/>
    <row r="140" spans="1:4" hidden="1" x14ac:dyDescent="0.25"/>
  </sheetData>
  <sheetProtection password="EA8F" sheet="1" objects="1" scenarios="1"/>
  <mergeCells count="105">
    <mergeCell ref="B126:C126"/>
    <mergeCell ref="B127:C127"/>
    <mergeCell ref="B128:C128"/>
    <mergeCell ref="B129:C129"/>
    <mergeCell ref="B130:C130"/>
    <mergeCell ref="B131:C131"/>
    <mergeCell ref="A1:C1"/>
    <mergeCell ref="B117:C117"/>
    <mergeCell ref="B118:C118"/>
    <mergeCell ref="B119:C119"/>
    <mergeCell ref="B120:C120"/>
    <mergeCell ref="B121:C121"/>
    <mergeCell ref="B109:C109"/>
    <mergeCell ref="B110:C110"/>
    <mergeCell ref="B111:C111"/>
    <mergeCell ref="B114:C114"/>
    <mergeCell ref="B115:C115"/>
    <mergeCell ref="B116:C116"/>
    <mergeCell ref="B106:C106"/>
    <mergeCell ref="B107:C107"/>
    <mergeCell ref="B108:C108"/>
    <mergeCell ref="B89:C89"/>
    <mergeCell ref="B90:C90"/>
    <mergeCell ref="B91:C91"/>
    <mergeCell ref="B96:C96"/>
    <mergeCell ref="B97:C97"/>
    <mergeCell ref="B98:C98"/>
    <mergeCell ref="B84:C84"/>
    <mergeCell ref="B85:C85"/>
    <mergeCell ref="B95:C95"/>
    <mergeCell ref="B94:C94"/>
    <mergeCell ref="B105:C105"/>
    <mergeCell ref="B104:C104"/>
    <mergeCell ref="B86:C86"/>
    <mergeCell ref="B87:C87"/>
    <mergeCell ref="B88:C88"/>
    <mergeCell ref="B99:C99"/>
    <mergeCell ref="B100:C100"/>
    <mergeCell ref="B101:C101"/>
    <mergeCell ref="B76:C76"/>
    <mergeCell ref="B77:C77"/>
    <mergeCell ref="B78:C78"/>
    <mergeCell ref="B79:C79"/>
    <mergeCell ref="B80:C80"/>
    <mergeCell ref="B70:C70"/>
    <mergeCell ref="B71:C71"/>
    <mergeCell ref="B64:C64"/>
    <mergeCell ref="B81:C81"/>
    <mergeCell ref="B59:C59"/>
    <mergeCell ref="B60:C60"/>
    <mergeCell ref="B47:C47"/>
    <mergeCell ref="B48:C48"/>
    <mergeCell ref="B50:C50"/>
    <mergeCell ref="B51:C51"/>
    <mergeCell ref="B49:C49"/>
    <mergeCell ref="B45:C45"/>
    <mergeCell ref="B75:C75"/>
    <mergeCell ref="B4:C4"/>
    <mergeCell ref="B38:C38"/>
    <mergeCell ref="B39:C39"/>
    <mergeCell ref="B40:C40"/>
    <mergeCell ref="B41:C41"/>
    <mergeCell ref="B34:C34"/>
    <mergeCell ref="B46:C46"/>
    <mergeCell ref="B25:C25"/>
    <mergeCell ref="B24:C24"/>
    <mergeCell ref="B15:C15"/>
    <mergeCell ref="B36:C36"/>
    <mergeCell ref="B37:C37"/>
    <mergeCell ref="B35:C35"/>
    <mergeCell ref="B26:C26"/>
    <mergeCell ref="B27:C27"/>
    <mergeCell ref="B28:C28"/>
    <mergeCell ref="B29:C29"/>
    <mergeCell ref="B30:C30"/>
    <mergeCell ref="B31:C31"/>
    <mergeCell ref="B5:C5"/>
    <mergeCell ref="B21:C21"/>
    <mergeCell ref="B20:C20"/>
    <mergeCell ref="B18:C18"/>
    <mergeCell ref="B17:C17"/>
    <mergeCell ref="B125:C125"/>
    <mergeCell ref="A124:C124"/>
    <mergeCell ref="B16:C16"/>
    <mergeCell ref="B19:C19"/>
    <mergeCell ref="B6:C6"/>
    <mergeCell ref="B7:C7"/>
    <mergeCell ref="B8:C8"/>
    <mergeCell ref="B9:C9"/>
    <mergeCell ref="B10:C10"/>
    <mergeCell ref="B11:C11"/>
    <mergeCell ref="B14:C14"/>
    <mergeCell ref="B54:C54"/>
    <mergeCell ref="B44:C44"/>
    <mergeCell ref="B74:C74"/>
    <mergeCell ref="B61:C61"/>
    <mergeCell ref="B65:C65"/>
    <mergeCell ref="B66:C66"/>
    <mergeCell ref="B67:C67"/>
    <mergeCell ref="B68:C68"/>
    <mergeCell ref="B69:C69"/>
    <mergeCell ref="B55:C55"/>
    <mergeCell ref="B56:C56"/>
    <mergeCell ref="B57:C57"/>
    <mergeCell ref="B58:C58"/>
  </mergeCells>
  <pageMargins left="0.25" right="0.25" top="0.75" bottom="0.75" header="0.3" footer="0.3"/>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zoomScale="80" zoomScaleNormal="80" workbookViewId="0">
      <selection activeCell="J10" sqref="J10"/>
    </sheetView>
  </sheetViews>
  <sheetFormatPr defaultColWidth="0" defaultRowHeight="15.75" zeroHeight="1" x14ac:dyDescent="0.25"/>
  <cols>
    <col min="1" max="1" width="9.140625" style="4" customWidth="1"/>
    <col min="2" max="2" width="22.7109375" style="4" customWidth="1"/>
    <col min="3" max="8" width="9.7109375" style="4" customWidth="1"/>
    <col min="9" max="9" width="9.140625" style="4" customWidth="1"/>
    <col min="10" max="10" width="22.7109375" style="4" customWidth="1"/>
    <col min="11" max="16" width="9.7109375" style="4" customWidth="1"/>
    <col min="17" max="17" width="9.140625" style="4" customWidth="1"/>
    <col min="18" max="18" width="9.140625" style="4" hidden="1" customWidth="1"/>
    <col min="19" max="19" width="5.7109375" style="101" hidden="1" customWidth="1"/>
    <col min="20" max="16384" width="9.140625" style="4" hidden="1"/>
  </cols>
  <sheetData>
    <row r="1" spans="1:18" ht="15.95" customHeight="1" x14ac:dyDescent="0.25">
      <c r="A1" s="225" t="s">
        <v>236</v>
      </c>
      <c r="B1" s="225"/>
      <c r="C1" s="225"/>
      <c r="D1" s="225"/>
      <c r="E1" s="225"/>
      <c r="F1" s="225"/>
      <c r="G1" s="225"/>
      <c r="H1" s="225"/>
      <c r="I1" s="225"/>
      <c r="J1" s="225"/>
      <c r="K1" s="225"/>
      <c r="L1" s="225"/>
      <c r="M1" s="225"/>
      <c r="N1" s="225"/>
      <c r="O1" s="225"/>
      <c r="P1" s="225"/>
      <c r="Q1" s="225"/>
      <c r="R1" s="225"/>
    </row>
    <row r="2" spans="1:18" ht="15.95" customHeight="1" x14ac:dyDescent="0.25">
      <c r="A2" s="225"/>
      <c r="B2" s="225"/>
      <c r="C2" s="225"/>
      <c r="D2" s="225"/>
      <c r="E2" s="225"/>
      <c r="F2" s="225"/>
      <c r="G2" s="225"/>
      <c r="H2" s="225"/>
      <c r="I2" s="225"/>
      <c r="J2" s="225"/>
      <c r="K2" s="225"/>
      <c r="L2" s="225"/>
      <c r="M2" s="225"/>
      <c r="N2" s="225"/>
      <c r="O2" s="225"/>
      <c r="P2" s="225"/>
      <c r="Q2" s="225"/>
      <c r="R2" s="225"/>
    </row>
    <row r="3" spans="1:18" ht="15.95" customHeight="1" x14ac:dyDescent="0.25">
      <c r="A3" s="225"/>
      <c r="B3" s="225"/>
      <c r="C3" s="225"/>
      <c r="D3" s="225"/>
      <c r="E3" s="225"/>
      <c r="F3" s="225"/>
      <c r="G3" s="225"/>
      <c r="H3" s="225"/>
      <c r="I3" s="225"/>
      <c r="J3" s="225"/>
      <c r="K3" s="225"/>
      <c r="L3" s="225"/>
      <c r="M3" s="225"/>
      <c r="N3" s="225"/>
      <c r="O3" s="225"/>
      <c r="P3" s="225"/>
      <c r="Q3" s="225"/>
      <c r="R3" s="225"/>
    </row>
    <row r="4" spans="1:18" ht="15.95" customHeight="1" x14ac:dyDescent="0.25">
      <c r="A4" s="225"/>
      <c r="B4" s="225"/>
      <c r="C4" s="225"/>
      <c r="D4" s="225"/>
      <c r="E4" s="225"/>
      <c r="F4" s="225"/>
      <c r="G4" s="225"/>
      <c r="H4" s="225"/>
      <c r="I4" s="225"/>
      <c r="J4" s="225"/>
      <c r="K4" s="225"/>
      <c r="L4" s="225"/>
      <c r="M4" s="225"/>
      <c r="N4" s="225"/>
      <c r="O4" s="225"/>
      <c r="P4" s="225"/>
      <c r="Q4" s="225"/>
      <c r="R4" s="225"/>
    </row>
    <row r="5" spans="1:18" ht="15.95" customHeight="1" x14ac:dyDescent="0.25">
      <c r="A5" s="226"/>
      <c r="B5" s="226"/>
      <c r="C5" s="226"/>
      <c r="D5" s="117"/>
      <c r="E5" s="117"/>
      <c r="F5" s="117"/>
      <c r="G5" s="117"/>
      <c r="H5" s="117"/>
      <c r="I5" s="117"/>
      <c r="J5" s="117"/>
      <c r="K5" s="117"/>
      <c r="L5" s="117"/>
      <c r="M5" s="117"/>
      <c r="N5" s="117"/>
      <c r="O5" s="117"/>
      <c r="P5" s="117"/>
      <c r="Q5" s="117"/>
      <c r="R5" s="116"/>
    </row>
    <row r="6" spans="1:18" ht="15.95" customHeight="1" x14ac:dyDescent="0.25">
      <c r="A6" s="117"/>
      <c r="B6" s="117"/>
      <c r="C6" s="117"/>
      <c r="D6" s="117"/>
      <c r="E6" s="117"/>
      <c r="F6" s="117"/>
      <c r="G6" s="117"/>
      <c r="H6" s="117"/>
      <c r="I6" s="117"/>
      <c r="J6" s="117"/>
      <c r="K6" s="117"/>
      <c r="L6" s="117"/>
      <c r="M6" s="117"/>
      <c r="N6" s="117"/>
      <c r="O6" s="117"/>
      <c r="P6" s="117"/>
      <c r="Q6" s="117"/>
      <c r="R6" s="116"/>
    </row>
    <row r="7" spans="1:18" x14ac:dyDescent="0.25">
      <c r="A7" s="27"/>
      <c r="B7" s="102"/>
      <c r="C7" s="102"/>
      <c r="D7" s="102"/>
      <c r="E7" s="102"/>
      <c r="F7" s="102"/>
      <c r="G7" s="102"/>
      <c r="H7" s="102"/>
      <c r="I7" s="102"/>
      <c r="J7" s="102"/>
      <c r="K7" s="102"/>
      <c r="L7" s="102"/>
      <c r="M7" s="102"/>
      <c r="N7" s="102"/>
      <c r="O7" s="102"/>
      <c r="P7" s="102"/>
      <c r="Q7" s="102"/>
      <c r="R7" s="27"/>
    </row>
    <row r="8" spans="1:18" ht="18" x14ac:dyDescent="0.25">
      <c r="A8" s="27"/>
      <c r="B8" s="110" t="s">
        <v>210</v>
      </c>
      <c r="C8" s="103"/>
      <c r="D8" s="103"/>
      <c r="E8" s="103"/>
      <c r="F8" s="103"/>
      <c r="G8" s="103"/>
      <c r="H8" s="103"/>
      <c r="I8" s="102"/>
      <c r="J8" s="110" t="s">
        <v>211</v>
      </c>
      <c r="K8" s="103"/>
      <c r="L8" s="103"/>
      <c r="M8" s="103"/>
      <c r="N8" s="103"/>
      <c r="O8" s="103"/>
      <c r="P8" s="103"/>
      <c r="Q8" s="102"/>
      <c r="R8" s="27"/>
    </row>
    <row r="9" spans="1:18" ht="16.5" x14ac:dyDescent="0.25">
      <c r="A9" s="27"/>
      <c r="B9" s="108" t="s">
        <v>74</v>
      </c>
      <c r="C9" s="109" t="s">
        <v>228</v>
      </c>
      <c r="D9" s="109" t="s">
        <v>229</v>
      </c>
      <c r="E9" s="109" t="s">
        <v>230</v>
      </c>
      <c r="F9" s="109" t="s">
        <v>231</v>
      </c>
      <c r="G9" s="109" t="s">
        <v>232</v>
      </c>
      <c r="H9" s="109" t="s">
        <v>233</v>
      </c>
      <c r="I9" s="102"/>
      <c r="J9" s="108" t="s">
        <v>74</v>
      </c>
      <c r="K9" s="109" t="s">
        <v>228</v>
      </c>
      <c r="L9" s="109" t="s">
        <v>229</v>
      </c>
      <c r="M9" s="109" t="s">
        <v>230</v>
      </c>
      <c r="N9" s="109" t="s">
        <v>231</v>
      </c>
      <c r="O9" s="109" t="s">
        <v>232</v>
      </c>
      <c r="P9" s="109" t="s">
        <v>233</v>
      </c>
      <c r="Q9" s="102"/>
      <c r="R9" s="27"/>
    </row>
    <row r="10" spans="1:18" x14ac:dyDescent="0.25">
      <c r="A10" s="27"/>
      <c r="B10" s="104" t="s">
        <v>0</v>
      </c>
      <c r="C10" s="104">
        <f>COUNTIF('REKOD PRESTASI MURID PSV'!$E$10:$E$69,1)</f>
        <v>2</v>
      </c>
      <c r="D10" s="104">
        <f>COUNTIF('REKOD PRESTASI MURID PSV'!$E$10:$E$69,2)</f>
        <v>0</v>
      </c>
      <c r="E10" s="104">
        <f>COUNTIF('REKOD PRESTASI MURID PSV'!$E$10:$E$69,3)</f>
        <v>11</v>
      </c>
      <c r="F10" s="104">
        <f>COUNTIF('REKOD PRESTASI MURID PSV'!$E$10:$E$69,4)</f>
        <v>0</v>
      </c>
      <c r="G10" s="104">
        <f>COUNTIF('REKOD PRESTASI MURID PSV'!$E$10:$E$69,5)</f>
        <v>3</v>
      </c>
      <c r="H10" s="104">
        <f>COUNTIF('REKOD PRESTASI MURID PSV'!$E$10:$E$69,6)</f>
        <v>44</v>
      </c>
      <c r="I10" s="102"/>
      <c r="J10" s="104" t="s">
        <v>0</v>
      </c>
      <c r="K10" s="104">
        <f>COUNTIF('REKOD PRESTASI MURID PSV'!$F$10:$F$69,1)</f>
        <v>0</v>
      </c>
      <c r="L10" s="104">
        <f>COUNTIF('REKOD PRESTASI MURID PSV'!$F$10:$F$69,2)</f>
        <v>2</v>
      </c>
      <c r="M10" s="104">
        <f>COUNTIF('REKOD PRESTASI MURID PSV'!$F$10:$F$69,3)</f>
        <v>2</v>
      </c>
      <c r="N10" s="104">
        <f>COUNTIF('REKOD PRESTASI MURID PSV'!$F$10:$F$69,4)</f>
        <v>0</v>
      </c>
      <c r="O10" s="104">
        <f>COUNTIF('REKOD PRESTASI MURID PSV'!$F$10:$F$69,5)</f>
        <v>3</v>
      </c>
      <c r="P10" s="104">
        <f>COUNTIF('REKOD PRESTASI MURID PSV'!$F$10:$F$69,6)</f>
        <v>53</v>
      </c>
      <c r="Q10" s="102"/>
      <c r="R10" s="27"/>
    </row>
    <row r="11" spans="1:18" x14ac:dyDescent="0.25">
      <c r="A11" s="27"/>
      <c r="B11" s="102"/>
      <c r="C11" s="102"/>
      <c r="D11" s="102"/>
      <c r="E11" s="102"/>
      <c r="F11" s="102"/>
      <c r="G11" s="102"/>
      <c r="H11" s="102"/>
      <c r="I11" s="102"/>
      <c r="J11" s="102"/>
      <c r="K11" s="102"/>
      <c r="L11" s="102"/>
      <c r="M11" s="102"/>
      <c r="N11" s="102"/>
      <c r="O11" s="102"/>
      <c r="P11" s="102"/>
      <c r="Q11" s="102"/>
      <c r="R11" s="27"/>
    </row>
    <row r="12" spans="1:18" x14ac:dyDescent="0.25">
      <c r="A12" s="27"/>
      <c r="B12" s="102"/>
      <c r="C12" s="102"/>
      <c r="D12" s="102"/>
      <c r="E12" s="102"/>
      <c r="F12" s="102"/>
      <c r="G12" s="102"/>
      <c r="H12" s="102"/>
      <c r="I12" s="102"/>
      <c r="J12" s="102"/>
      <c r="K12" s="102"/>
      <c r="L12" s="102"/>
      <c r="M12" s="102"/>
      <c r="N12" s="102"/>
      <c r="O12" s="102"/>
      <c r="P12" s="102"/>
      <c r="Q12" s="102"/>
      <c r="R12" s="27"/>
    </row>
    <row r="13" spans="1:18" x14ac:dyDescent="0.25">
      <c r="A13" s="27"/>
      <c r="B13" s="102"/>
      <c r="C13" s="102"/>
      <c r="D13" s="102"/>
      <c r="E13" s="102"/>
      <c r="F13" s="102"/>
      <c r="G13" s="102"/>
      <c r="H13" s="102"/>
      <c r="I13" s="102"/>
      <c r="J13" s="102"/>
      <c r="K13" s="102"/>
      <c r="L13" s="102"/>
      <c r="M13" s="102"/>
      <c r="N13" s="102"/>
      <c r="O13" s="102"/>
      <c r="P13" s="102"/>
      <c r="Q13" s="102"/>
      <c r="R13" s="27"/>
    </row>
    <row r="14" spans="1:18" x14ac:dyDescent="0.25">
      <c r="A14" s="27"/>
      <c r="B14" s="102"/>
      <c r="C14" s="102"/>
      <c r="D14" s="102"/>
      <c r="E14" s="102"/>
      <c r="F14" s="102"/>
      <c r="G14" s="102"/>
      <c r="H14" s="102"/>
      <c r="I14" s="102"/>
      <c r="J14" s="102"/>
      <c r="K14" s="102"/>
      <c r="L14" s="102"/>
      <c r="M14" s="102"/>
      <c r="N14" s="102"/>
      <c r="O14" s="102"/>
      <c r="P14" s="102"/>
      <c r="Q14" s="102"/>
      <c r="R14" s="27"/>
    </row>
    <row r="15" spans="1:18" x14ac:dyDescent="0.25">
      <c r="A15" s="27"/>
      <c r="B15" s="102"/>
      <c r="C15" s="102"/>
      <c r="D15" s="102"/>
      <c r="E15" s="102"/>
      <c r="F15" s="102"/>
      <c r="G15" s="102"/>
      <c r="H15" s="102"/>
      <c r="I15" s="102"/>
      <c r="J15" s="102"/>
      <c r="K15" s="102"/>
      <c r="L15" s="102"/>
      <c r="M15" s="102"/>
      <c r="N15" s="102"/>
      <c r="O15" s="102"/>
      <c r="P15" s="102"/>
      <c r="Q15" s="102"/>
      <c r="R15" s="27"/>
    </row>
    <row r="16" spans="1:18" x14ac:dyDescent="0.25">
      <c r="A16" s="27"/>
      <c r="B16" s="102"/>
      <c r="C16" s="102"/>
      <c r="D16" s="102"/>
      <c r="E16" s="102"/>
      <c r="F16" s="102"/>
      <c r="G16" s="102"/>
      <c r="H16" s="102"/>
      <c r="I16" s="102"/>
      <c r="J16" s="102"/>
      <c r="K16" s="102"/>
      <c r="L16" s="102"/>
      <c r="M16" s="102"/>
      <c r="N16" s="102"/>
      <c r="O16" s="102"/>
      <c r="P16" s="102"/>
      <c r="Q16" s="102"/>
      <c r="R16" s="27"/>
    </row>
    <row r="17" spans="1:19" x14ac:dyDescent="0.25">
      <c r="A17" s="27"/>
      <c r="B17" s="102"/>
      <c r="C17" s="102"/>
      <c r="D17" s="102"/>
      <c r="E17" s="102"/>
      <c r="F17" s="102"/>
      <c r="G17" s="102"/>
      <c r="H17" s="102"/>
      <c r="I17" s="102"/>
      <c r="J17" s="102"/>
      <c r="K17" s="102"/>
      <c r="L17" s="102"/>
      <c r="M17" s="102"/>
      <c r="N17" s="102"/>
      <c r="O17" s="102"/>
      <c r="P17" s="102"/>
      <c r="Q17" s="102"/>
      <c r="R17" s="27"/>
    </row>
    <row r="18" spans="1:19" x14ac:dyDescent="0.25">
      <c r="A18" s="27"/>
      <c r="B18" s="102"/>
      <c r="C18" s="102"/>
      <c r="D18" s="102"/>
      <c r="E18" s="102"/>
      <c r="F18" s="102"/>
      <c r="G18" s="102"/>
      <c r="H18" s="102"/>
      <c r="I18" s="102"/>
      <c r="J18" s="102"/>
      <c r="K18" s="102"/>
      <c r="L18" s="102"/>
      <c r="M18" s="102"/>
      <c r="N18" s="102"/>
      <c r="O18" s="102"/>
      <c r="P18" s="102"/>
      <c r="Q18" s="102"/>
      <c r="R18" s="27"/>
    </row>
    <row r="19" spans="1:19" x14ac:dyDescent="0.25">
      <c r="A19" s="27"/>
      <c r="B19" s="102"/>
      <c r="C19" s="102"/>
      <c r="D19" s="102"/>
      <c r="E19" s="102"/>
      <c r="F19" s="102"/>
      <c r="G19" s="102"/>
      <c r="H19" s="102"/>
      <c r="I19" s="102"/>
      <c r="J19" s="102"/>
      <c r="K19" s="102"/>
      <c r="L19" s="102"/>
      <c r="M19" s="102"/>
      <c r="N19" s="102"/>
      <c r="O19" s="102"/>
      <c r="P19" s="102"/>
      <c r="Q19" s="102"/>
      <c r="R19" s="27"/>
    </row>
    <row r="20" spans="1:19" x14ac:dyDescent="0.25">
      <c r="A20" s="27"/>
      <c r="B20" s="102"/>
      <c r="C20" s="102"/>
      <c r="D20" s="102"/>
      <c r="E20" s="102"/>
      <c r="F20" s="102"/>
      <c r="G20" s="102"/>
      <c r="H20" s="102"/>
      <c r="I20" s="102"/>
      <c r="J20" s="102"/>
      <c r="K20" s="102"/>
      <c r="L20" s="102"/>
      <c r="M20" s="102"/>
      <c r="N20" s="102"/>
      <c r="O20" s="102"/>
      <c r="P20" s="102"/>
      <c r="Q20" s="102"/>
      <c r="R20" s="27"/>
    </row>
    <row r="21" spans="1:19" x14ac:dyDescent="0.25">
      <c r="A21" s="27"/>
      <c r="B21" s="102"/>
      <c r="C21" s="102"/>
      <c r="D21" s="102"/>
      <c r="E21" s="102"/>
      <c r="F21" s="102"/>
      <c r="G21" s="102"/>
      <c r="H21" s="102"/>
      <c r="I21" s="102"/>
      <c r="J21" s="102"/>
      <c r="K21" s="102"/>
      <c r="L21" s="102"/>
      <c r="M21" s="102"/>
      <c r="N21" s="102"/>
      <c r="O21" s="102"/>
      <c r="P21" s="102"/>
      <c r="Q21" s="102"/>
      <c r="R21" s="27"/>
    </row>
    <row r="22" spans="1:19" x14ac:dyDescent="0.25">
      <c r="A22" s="27"/>
      <c r="B22" s="102"/>
      <c r="C22" s="102"/>
      <c r="D22" s="102"/>
      <c r="E22" s="102"/>
      <c r="F22" s="102"/>
      <c r="G22" s="102"/>
      <c r="H22" s="102"/>
      <c r="I22" s="102"/>
      <c r="J22" s="102"/>
      <c r="K22" s="102"/>
      <c r="L22" s="102"/>
      <c r="M22" s="102"/>
      <c r="N22" s="102"/>
      <c r="O22" s="102"/>
      <c r="P22" s="102"/>
      <c r="Q22" s="102"/>
      <c r="R22" s="27"/>
    </row>
    <row r="23" spans="1:19" ht="16.5" x14ac:dyDescent="0.3">
      <c r="A23" s="27"/>
      <c r="B23" s="102"/>
      <c r="C23" s="102"/>
      <c r="D23" s="102"/>
      <c r="E23" s="102"/>
      <c r="F23" s="72" t="s">
        <v>223</v>
      </c>
      <c r="G23" s="73">
        <f>SUM(C10:H10)</f>
        <v>60</v>
      </c>
      <c r="H23" s="72" t="s">
        <v>224</v>
      </c>
      <c r="I23" s="102"/>
      <c r="J23" s="102"/>
      <c r="K23" s="102"/>
      <c r="L23" s="102"/>
      <c r="M23" s="102"/>
      <c r="N23" s="72" t="s">
        <v>223</v>
      </c>
      <c r="O23" s="73">
        <f>SUM(K10:P10)</f>
        <v>60</v>
      </c>
      <c r="P23" s="72" t="s">
        <v>224</v>
      </c>
      <c r="Q23" s="102"/>
      <c r="R23" s="27"/>
    </row>
    <row r="24" spans="1:19" x14ac:dyDescent="0.25">
      <c r="A24" s="27"/>
      <c r="B24" s="102"/>
      <c r="C24" s="102"/>
      <c r="D24" s="102"/>
      <c r="E24" s="102"/>
      <c r="F24" s="102"/>
      <c r="G24" s="102"/>
      <c r="H24" s="102"/>
      <c r="I24" s="102"/>
      <c r="J24" s="102"/>
      <c r="K24" s="102"/>
      <c r="L24" s="102"/>
      <c r="M24" s="102"/>
      <c r="N24" s="102"/>
      <c r="O24" s="102"/>
      <c r="P24" s="102"/>
      <c r="Q24" s="102"/>
      <c r="R24" s="27"/>
    </row>
    <row r="25" spans="1:19" x14ac:dyDescent="0.25">
      <c r="A25" s="27"/>
      <c r="B25" s="102"/>
      <c r="C25" s="102"/>
      <c r="D25" s="102"/>
      <c r="E25" s="102"/>
      <c r="F25" s="102"/>
      <c r="G25" s="102"/>
      <c r="H25" s="102"/>
      <c r="I25" s="102"/>
      <c r="J25" s="102"/>
      <c r="K25" s="102"/>
      <c r="L25" s="102"/>
      <c r="M25" s="102"/>
      <c r="N25" s="102"/>
      <c r="O25" s="102"/>
      <c r="P25" s="102"/>
      <c r="Q25" s="102"/>
      <c r="R25" s="27"/>
    </row>
    <row r="26" spans="1:19" x14ac:dyDescent="0.25">
      <c r="A26" s="27"/>
      <c r="B26" s="102"/>
      <c r="C26" s="102"/>
      <c r="D26" s="102"/>
      <c r="E26" s="102"/>
      <c r="F26" s="102"/>
      <c r="G26" s="102"/>
      <c r="H26" s="102"/>
      <c r="I26" s="102"/>
      <c r="J26" s="102"/>
      <c r="K26" s="102"/>
      <c r="L26" s="102"/>
      <c r="M26" s="102"/>
      <c r="N26" s="102"/>
      <c r="O26" s="102"/>
      <c r="P26" s="102"/>
      <c r="Q26" s="102"/>
      <c r="R26" s="27"/>
    </row>
    <row r="27" spans="1:19" s="114" customFormat="1" ht="18" x14ac:dyDescent="0.25">
      <c r="A27" s="111"/>
      <c r="B27" s="110" t="s">
        <v>212</v>
      </c>
      <c r="C27" s="110"/>
      <c r="D27" s="110"/>
      <c r="E27" s="110"/>
      <c r="F27" s="110"/>
      <c r="G27" s="110"/>
      <c r="H27" s="110"/>
      <c r="I27" s="112"/>
      <c r="J27" s="110" t="s">
        <v>213</v>
      </c>
      <c r="K27" s="110"/>
      <c r="L27" s="110"/>
      <c r="M27" s="110"/>
      <c r="N27" s="110"/>
      <c r="O27" s="110"/>
      <c r="P27" s="110"/>
      <c r="Q27" s="112"/>
      <c r="R27" s="111"/>
      <c r="S27" s="113"/>
    </row>
    <row r="28" spans="1:19" ht="16.5" x14ac:dyDescent="0.25">
      <c r="A28" s="27"/>
      <c r="B28" s="108" t="s">
        <v>74</v>
      </c>
      <c r="C28" s="109" t="s">
        <v>228</v>
      </c>
      <c r="D28" s="109" t="s">
        <v>229</v>
      </c>
      <c r="E28" s="109" t="s">
        <v>230</v>
      </c>
      <c r="F28" s="109" t="s">
        <v>231</v>
      </c>
      <c r="G28" s="109" t="s">
        <v>232</v>
      </c>
      <c r="H28" s="109" t="s">
        <v>233</v>
      </c>
      <c r="I28" s="102"/>
      <c r="J28" s="108" t="s">
        <v>74</v>
      </c>
      <c r="K28" s="109" t="s">
        <v>228</v>
      </c>
      <c r="L28" s="109" t="s">
        <v>229</v>
      </c>
      <c r="M28" s="109" t="s">
        <v>230</v>
      </c>
      <c r="N28" s="109" t="s">
        <v>231</v>
      </c>
      <c r="O28" s="109" t="s">
        <v>232</v>
      </c>
      <c r="P28" s="109" t="s">
        <v>233</v>
      </c>
      <c r="Q28" s="102"/>
      <c r="R28" s="27"/>
    </row>
    <row r="29" spans="1:19" x14ac:dyDescent="0.25">
      <c r="A29" s="27"/>
      <c r="B29" s="104" t="s">
        <v>0</v>
      </c>
      <c r="C29" s="104">
        <f>COUNTIF('REKOD PRESTASI MURID PSV'!$G$10:$G$69,1)</f>
        <v>0</v>
      </c>
      <c r="D29" s="104">
        <f>COUNTIF('REKOD PRESTASI MURID PSV'!$G$10:$G$69,2)</f>
        <v>0</v>
      </c>
      <c r="E29" s="104">
        <f>COUNTIF('REKOD PRESTASI MURID PSV'!$G$10:$G$69,3)</f>
        <v>10</v>
      </c>
      <c r="F29" s="104">
        <f>COUNTIF('REKOD PRESTASI MURID PSV'!$G$10:$G$69,4)</f>
        <v>2</v>
      </c>
      <c r="G29" s="104">
        <f>COUNTIF('REKOD PRESTASI MURID PSV'!$G$10:$G$69,5)</f>
        <v>0</v>
      </c>
      <c r="H29" s="104">
        <f>COUNTIF('REKOD PRESTASI MURID PSV'!$G$10:$G$69,6)</f>
        <v>48</v>
      </c>
      <c r="I29" s="102"/>
      <c r="J29" s="104" t="s">
        <v>0</v>
      </c>
      <c r="K29" s="104">
        <f>COUNTIF('REKOD PRESTASI MURID PSV'!$H$10:$H$69,1)</f>
        <v>0</v>
      </c>
      <c r="L29" s="104">
        <f>COUNTIF('REKOD PRESTASI MURID PSV'!$H$10:$H$69,2)</f>
        <v>0</v>
      </c>
      <c r="M29" s="104">
        <f>COUNTIF('REKOD PRESTASI MURID PSV'!$H$10:$H$69,3)</f>
        <v>0</v>
      </c>
      <c r="N29" s="104">
        <f>COUNTIF('REKOD PRESTASI MURID PSV'!$H$10:$H$69,4)</f>
        <v>12</v>
      </c>
      <c r="O29" s="104">
        <f>COUNTIF('REKOD PRESTASI MURID PSV'!$H$10:$H$69,5)</f>
        <v>2</v>
      </c>
      <c r="P29" s="104">
        <f>COUNTIF('REKOD PRESTASI MURID PSV'!$H$10:$H$69,6)</f>
        <v>46</v>
      </c>
      <c r="Q29" s="102"/>
      <c r="R29" s="27"/>
    </row>
    <row r="30" spans="1:19" x14ac:dyDescent="0.25">
      <c r="A30" s="27"/>
      <c r="B30" s="105"/>
      <c r="C30" s="105"/>
      <c r="D30" s="105"/>
      <c r="E30" s="105"/>
      <c r="F30" s="105"/>
      <c r="G30" s="105"/>
      <c r="H30" s="105"/>
      <c r="I30" s="102"/>
      <c r="J30" s="105"/>
      <c r="K30" s="105"/>
      <c r="L30" s="105"/>
      <c r="M30" s="105"/>
      <c r="N30" s="105"/>
      <c r="O30" s="105"/>
      <c r="P30" s="105"/>
      <c r="Q30" s="102"/>
      <c r="R30" s="27"/>
    </row>
    <row r="31" spans="1:19" x14ac:dyDescent="0.25">
      <c r="A31" s="27"/>
      <c r="B31" s="105"/>
      <c r="C31" s="105"/>
      <c r="D31" s="105"/>
      <c r="E31" s="105"/>
      <c r="F31" s="105"/>
      <c r="G31" s="105"/>
      <c r="H31" s="105"/>
      <c r="I31" s="102"/>
      <c r="J31" s="105"/>
      <c r="K31" s="105"/>
      <c r="L31" s="105"/>
      <c r="M31" s="105"/>
      <c r="N31" s="105"/>
      <c r="O31" s="105"/>
      <c r="P31" s="105"/>
      <c r="Q31" s="102"/>
      <c r="R31" s="27"/>
    </row>
    <row r="32" spans="1:19" x14ac:dyDescent="0.25">
      <c r="A32" s="27"/>
      <c r="B32" s="105"/>
      <c r="C32" s="105"/>
      <c r="D32" s="105"/>
      <c r="E32" s="105"/>
      <c r="F32" s="105"/>
      <c r="G32" s="105"/>
      <c r="H32" s="105"/>
      <c r="I32" s="102"/>
      <c r="J32" s="105"/>
      <c r="K32" s="105"/>
      <c r="L32" s="105"/>
      <c r="M32" s="105"/>
      <c r="N32" s="105"/>
      <c r="O32" s="105"/>
      <c r="P32" s="105"/>
      <c r="Q32" s="102"/>
      <c r="R32" s="27"/>
    </row>
    <row r="33" spans="1:18" x14ac:dyDescent="0.25">
      <c r="A33" s="27"/>
      <c r="B33" s="105"/>
      <c r="C33" s="105"/>
      <c r="D33" s="105"/>
      <c r="E33" s="105"/>
      <c r="F33" s="105"/>
      <c r="G33" s="105"/>
      <c r="H33" s="105"/>
      <c r="I33" s="102"/>
      <c r="J33" s="105"/>
      <c r="K33" s="105"/>
      <c r="L33" s="105"/>
      <c r="M33" s="105"/>
      <c r="N33" s="105"/>
      <c r="O33" s="105"/>
      <c r="P33" s="105"/>
      <c r="Q33" s="102"/>
      <c r="R33" s="27"/>
    </row>
    <row r="34" spans="1:18" x14ac:dyDescent="0.25">
      <c r="A34" s="27"/>
      <c r="B34" s="105"/>
      <c r="C34" s="105"/>
      <c r="D34" s="105"/>
      <c r="E34" s="105"/>
      <c r="F34" s="105"/>
      <c r="G34" s="105"/>
      <c r="H34" s="105"/>
      <c r="I34" s="102"/>
      <c r="J34" s="105"/>
      <c r="K34" s="105"/>
      <c r="L34" s="105"/>
      <c r="M34" s="105"/>
      <c r="N34" s="105"/>
      <c r="O34" s="105"/>
      <c r="P34" s="105"/>
      <c r="Q34" s="102"/>
      <c r="R34" s="27"/>
    </row>
    <row r="35" spans="1:18" x14ac:dyDescent="0.25">
      <c r="A35" s="27"/>
      <c r="B35" s="105"/>
      <c r="C35" s="105"/>
      <c r="D35" s="105"/>
      <c r="E35" s="105"/>
      <c r="F35" s="105"/>
      <c r="G35" s="105"/>
      <c r="H35" s="105"/>
      <c r="I35" s="102"/>
      <c r="J35" s="105"/>
      <c r="K35" s="105"/>
      <c r="L35" s="105"/>
      <c r="M35" s="105"/>
      <c r="N35" s="105"/>
      <c r="O35" s="105"/>
      <c r="P35" s="105"/>
      <c r="Q35" s="102"/>
      <c r="R35" s="27"/>
    </row>
    <row r="36" spans="1:18" x14ac:dyDescent="0.25">
      <c r="A36" s="27"/>
      <c r="B36" s="105"/>
      <c r="C36" s="105"/>
      <c r="D36" s="105"/>
      <c r="E36" s="105"/>
      <c r="F36" s="105"/>
      <c r="G36" s="105"/>
      <c r="H36" s="105"/>
      <c r="I36" s="102"/>
      <c r="J36" s="105"/>
      <c r="K36" s="105"/>
      <c r="L36" s="105"/>
      <c r="M36" s="105"/>
      <c r="N36" s="105"/>
      <c r="O36" s="105"/>
      <c r="P36" s="105"/>
      <c r="Q36" s="102"/>
      <c r="R36" s="27"/>
    </row>
    <row r="37" spans="1:18" x14ac:dyDescent="0.25">
      <c r="A37" s="27"/>
      <c r="B37" s="105"/>
      <c r="C37" s="105"/>
      <c r="D37" s="105"/>
      <c r="E37" s="105"/>
      <c r="F37" s="105"/>
      <c r="G37" s="105"/>
      <c r="H37" s="105"/>
      <c r="I37" s="102"/>
      <c r="J37" s="105"/>
      <c r="K37" s="105"/>
      <c r="L37" s="105"/>
      <c r="M37" s="105"/>
      <c r="N37" s="105"/>
      <c r="O37" s="105"/>
      <c r="P37" s="105"/>
      <c r="Q37" s="102"/>
      <c r="R37" s="27"/>
    </row>
    <row r="38" spans="1:18" x14ac:dyDescent="0.25">
      <c r="A38" s="27"/>
      <c r="B38" s="105"/>
      <c r="C38" s="105"/>
      <c r="D38" s="105"/>
      <c r="E38" s="105"/>
      <c r="F38" s="105"/>
      <c r="G38" s="105"/>
      <c r="H38" s="105"/>
      <c r="I38" s="102"/>
      <c r="J38" s="105"/>
      <c r="K38" s="105"/>
      <c r="L38" s="105"/>
      <c r="M38" s="105"/>
      <c r="N38" s="105"/>
      <c r="O38" s="105"/>
      <c r="P38" s="105"/>
      <c r="Q38" s="102"/>
      <c r="R38" s="27"/>
    </row>
    <row r="39" spans="1:18" x14ac:dyDescent="0.25">
      <c r="A39" s="27"/>
      <c r="B39" s="105"/>
      <c r="C39" s="105"/>
      <c r="D39" s="105"/>
      <c r="E39" s="105"/>
      <c r="F39" s="105"/>
      <c r="G39" s="105"/>
      <c r="H39" s="105"/>
      <c r="I39" s="102"/>
      <c r="J39" s="105"/>
      <c r="K39" s="105"/>
      <c r="L39" s="105"/>
      <c r="M39" s="105"/>
      <c r="N39" s="105"/>
      <c r="O39" s="105"/>
      <c r="P39" s="105"/>
      <c r="Q39" s="102"/>
      <c r="R39" s="27"/>
    </row>
    <row r="40" spans="1:18" x14ac:dyDescent="0.25">
      <c r="A40" s="27"/>
      <c r="B40" s="105"/>
      <c r="C40" s="105"/>
      <c r="D40" s="105"/>
      <c r="E40" s="105"/>
      <c r="F40" s="105"/>
      <c r="G40" s="105"/>
      <c r="H40" s="105"/>
      <c r="I40" s="102"/>
      <c r="J40" s="105"/>
      <c r="K40" s="105"/>
      <c r="L40" s="105"/>
      <c r="M40" s="105"/>
      <c r="N40" s="105"/>
      <c r="O40" s="105"/>
      <c r="P40" s="105"/>
      <c r="Q40" s="102"/>
      <c r="R40" s="27"/>
    </row>
    <row r="41" spans="1:18" x14ac:dyDescent="0.25">
      <c r="A41" s="27"/>
      <c r="B41" s="105"/>
      <c r="C41" s="105"/>
      <c r="D41" s="105"/>
      <c r="E41" s="105"/>
      <c r="F41" s="105"/>
      <c r="G41" s="105"/>
      <c r="H41" s="105"/>
      <c r="I41" s="102"/>
      <c r="J41" s="105"/>
      <c r="K41" s="105"/>
      <c r="L41" s="105"/>
      <c r="M41" s="105"/>
      <c r="N41" s="105"/>
      <c r="O41" s="105"/>
      <c r="P41" s="105"/>
      <c r="Q41" s="102"/>
      <c r="R41" s="27"/>
    </row>
    <row r="42" spans="1:18" ht="16.5" x14ac:dyDescent="0.3">
      <c r="A42" s="27"/>
      <c r="B42" s="105"/>
      <c r="C42" s="105"/>
      <c r="D42" s="105"/>
      <c r="E42" s="105"/>
      <c r="F42" s="72" t="s">
        <v>223</v>
      </c>
      <c r="G42" s="73">
        <f>SUM(C29:H29)</f>
        <v>60</v>
      </c>
      <c r="H42" s="72" t="s">
        <v>224</v>
      </c>
      <c r="I42" s="102"/>
      <c r="J42" s="105"/>
      <c r="K42" s="105"/>
      <c r="L42" s="105"/>
      <c r="M42" s="105"/>
      <c r="N42" s="72" t="s">
        <v>223</v>
      </c>
      <c r="O42" s="73">
        <f>SUM(K29:P29)</f>
        <v>60</v>
      </c>
      <c r="P42" s="72" t="s">
        <v>224</v>
      </c>
      <c r="Q42" s="102"/>
      <c r="R42" s="27"/>
    </row>
    <row r="43" spans="1:18" x14ac:dyDescent="0.25">
      <c r="A43" s="27"/>
      <c r="B43" s="105"/>
      <c r="C43" s="105"/>
      <c r="D43" s="105"/>
      <c r="E43" s="105"/>
      <c r="F43" s="105"/>
      <c r="G43" s="105"/>
      <c r="H43" s="105"/>
      <c r="I43" s="102"/>
      <c r="J43" s="105"/>
      <c r="K43" s="105"/>
      <c r="L43" s="105"/>
      <c r="M43" s="105"/>
      <c r="N43" s="105"/>
      <c r="O43" s="105"/>
      <c r="P43" s="105"/>
      <c r="Q43" s="102"/>
      <c r="R43" s="27"/>
    </row>
    <row r="44" spans="1:18" x14ac:dyDescent="0.25">
      <c r="A44" s="27"/>
      <c r="B44" s="102"/>
      <c r="C44" s="102"/>
      <c r="D44" s="102"/>
      <c r="E44" s="102"/>
      <c r="F44" s="102"/>
      <c r="G44" s="102"/>
      <c r="H44" s="102"/>
      <c r="I44" s="102"/>
      <c r="J44" s="102"/>
      <c r="K44" s="102"/>
      <c r="L44" s="102"/>
      <c r="M44" s="102"/>
      <c r="N44" s="102"/>
      <c r="O44" s="102"/>
      <c r="P44" s="102"/>
      <c r="Q44" s="102"/>
      <c r="R44" s="27"/>
    </row>
    <row r="45" spans="1:18" x14ac:dyDescent="0.25">
      <c r="A45" s="27"/>
      <c r="B45" s="102"/>
      <c r="C45" s="102"/>
      <c r="D45" s="102"/>
      <c r="E45" s="102"/>
      <c r="F45" s="102"/>
      <c r="G45" s="102"/>
      <c r="H45" s="102"/>
      <c r="I45" s="102"/>
      <c r="J45" s="102"/>
      <c r="K45" s="102"/>
      <c r="L45" s="102"/>
      <c r="M45" s="102"/>
      <c r="N45" s="102"/>
      <c r="O45" s="102"/>
      <c r="P45" s="102"/>
      <c r="Q45" s="102"/>
      <c r="R45" s="27"/>
    </row>
    <row r="46" spans="1:18" ht="18" x14ac:dyDescent="0.25">
      <c r="A46" s="27"/>
      <c r="B46" s="110" t="s">
        <v>214</v>
      </c>
      <c r="C46" s="103"/>
      <c r="D46" s="103"/>
      <c r="E46" s="103"/>
      <c r="F46" s="103"/>
      <c r="G46" s="103"/>
      <c r="H46" s="103"/>
      <c r="I46" s="102"/>
      <c r="J46" s="110" t="s">
        <v>215</v>
      </c>
      <c r="K46" s="103"/>
      <c r="L46" s="103"/>
      <c r="M46" s="103"/>
      <c r="N46" s="103"/>
      <c r="O46" s="103"/>
      <c r="P46" s="103"/>
      <c r="Q46" s="102"/>
      <c r="R46" s="27"/>
    </row>
    <row r="47" spans="1:18" ht="16.5" x14ac:dyDescent="0.25">
      <c r="A47" s="27"/>
      <c r="B47" s="108" t="s">
        <v>74</v>
      </c>
      <c r="C47" s="109" t="s">
        <v>228</v>
      </c>
      <c r="D47" s="109" t="s">
        <v>229</v>
      </c>
      <c r="E47" s="109" t="s">
        <v>230</v>
      </c>
      <c r="F47" s="109" t="s">
        <v>231</v>
      </c>
      <c r="G47" s="109" t="s">
        <v>232</v>
      </c>
      <c r="H47" s="109" t="s">
        <v>233</v>
      </c>
      <c r="I47" s="102"/>
      <c r="J47" s="108" t="s">
        <v>74</v>
      </c>
      <c r="K47" s="109" t="s">
        <v>228</v>
      </c>
      <c r="L47" s="109" t="s">
        <v>229</v>
      </c>
      <c r="M47" s="109" t="s">
        <v>230</v>
      </c>
      <c r="N47" s="109" t="s">
        <v>231</v>
      </c>
      <c r="O47" s="109" t="s">
        <v>232</v>
      </c>
      <c r="P47" s="109" t="s">
        <v>233</v>
      </c>
      <c r="Q47" s="102"/>
      <c r="R47" s="27"/>
    </row>
    <row r="48" spans="1:18" x14ac:dyDescent="0.25">
      <c r="A48" s="27"/>
      <c r="B48" s="104" t="s">
        <v>0</v>
      </c>
      <c r="C48" s="104">
        <f>COUNTIF('REKOD PRESTASI MURID PSV'!$J$10:$J$69,1)</f>
        <v>1</v>
      </c>
      <c r="D48" s="104">
        <f>COUNTIF('REKOD PRESTASI MURID PSV'!$J$10:$J$69,2)</f>
        <v>0</v>
      </c>
      <c r="E48" s="104">
        <f>COUNTIF('REKOD PRESTASI MURID PSV'!$J$10:$J$69,3)</f>
        <v>1</v>
      </c>
      <c r="F48" s="104">
        <f>COUNTIF('REKOD PRESTASI MURID PSV'!$J$10:$J$69,4)</f>
        <v>0</v>
      </c>
      <c r="G48" s="104">
        <f>COUNTIF('REKOD PRESTASI MURID PSV'!$J$10:$J$69,5)</f>
        <v>11</v>
      </c>
      <c r="H48" s="104">
        <f>COUNTIF('REKOD PRESTASI MURID PSV'!$J$10:$J$69,6)</f>
        <v>47</v>
      </c>
      <c r="I48" s="102"/>
      <c r="J48" s="104" t="s">
        <v>0</v>
      </c>
      <c r="K48" s="104">
        <f>COUNTIF('REKOD PRESTASI MURID PSV'!$K$10:$K$69,1)</f>
        <v>0</v>
      </c>
      <c r="L48" s="104">
        <f>COUNTIF('REKOD PRESTASI MURID PSV'!$K$10:$K$69,2)</f>
        <v>0</v>
      </c>
      <c r="M48" s="104">
        <f>COUNTIF('REKOD PRESTASI MURID PSV'!$K$10:$K$69,3)</f>
        <v>0</v>
      </c>
      <c r="N48" s="104">
        <f>COUNTIF('REKOD PRESTASI MURID PSV'!$K$10:$K$69,4)</f>
        <v>0</v>
      </c>
      <c r="O48" s="104">
        <f>COUNTIF('REKOD PRESTASI MURID PSV'!$K$10:$K$69,5)</f>
        <v>11</v>
      </c>
      <c r="P48" s="104">
        <f>COUNTIF('REKOD PRESTASI MURID PSV'!$K$10:$K$69,6)</f>
        <v>49</v>
      </c>
      <c r="Q48" s="102"/>
      <c r="R48" s="27"/>
    </row>
    <row r="49" spans="1:18" x14ac:dyDescent="0.25">
      <c r="A49" s="27"/>
      <c r="B49" s="105"/>
      <c r="C49" s="105"/>
      <c r="D49" s="105"/>
      <c r="E49" s="105"/>
      <c r="F49" s="105"/>
      <c r="G49" s="105"/>
      <c r="H49" s="105"/>
      <c r="I49" s="102"/>
      <c r="J49" s="105"/>
      <c r="K49" s="105"/>
      <c r="L49" s="105"/>
      <c r="M49" s="105"/>
      <c r="N49" s="105"/>
      <c r="O49" s="105"/>
      <c r="P49" s="105"/>
      <c r="Q49" s="102"/>
      <c r="R49" s="27"/>
    </row>
    <row r="50" spans="1:18" x14ac:dyDescent="0.25">
      <c r="A50" s="27"/>
      <c r="B50" s="105"/>
      <c r="C50" s="105"/>
      <c r="D50" s="105"/>
      <c r="E50" s="105"/>
      <c r="F50" s="105"/>
      <c r="G50" s="105"/>
      <c r="H50" s="105"/>
      <c r="I50" s="102"/>
      <c r="J50" s="105"/>
      <c r="K50" s="105"/>
      <c r="L50" s="105"/>
      <c r="M50" s="105"/>
      <c r="N50" s="105"/>
      <c r="O50" s="105"/>
      <c r="P50" s="105"/>
      <c r="Q50" s="102"/>
      <c r="R50" s="27"/>
    </row>
    <row r="51" spans="1:18" x14ac:dyDescent="0.25">
      <c r="A51" s="27"/>
      <c r="B51" s="105"/>
      <c r="C51" s="105"/>
      <c r="D51" s="105"/>
      <c r="E51" s="105"/>
      <c r="F51" s="105"/>
      <c r="G51" s="105"/>
      <c r="H51" s="105"/>
      <c r="I51" s="102"/>
      <c r="J51" s="105"/>
      <c r="K51" s="105"/>
      <c r="L51" s="105"/>
      <c r="M51" s="105"/>
      <c r="N51" s="105"/>
      <c r="O51" s="105"/>
      <c r="P51" s="105"/>
      <c r="Q51" s="102"/>
      <c r="R51" s="27"/>
    </row>
    <row r="52" spans="1:18" x14ac:dyDescent="0.25">
      <c r="A52" s="27"/>
      <c r="B52" s="105"/>
      <c r="C52" s="105"/>
      <c r="D52" s="105"/>
      <c r="E52" s="105"/>
      <c r="F52" s="105"/>
      <c r="G52" s="105"/>
      <c r="H52" s="105"/>
      <c r="I52" s="102"/>
      <c r="J52" s="105"/>
      <c r="K52" s="105"/>
      <c r="L52" s="105"/>
      <c r="M52" s="105"/>
      <c r="N52" s="105"/>
      <c r="O52" s="105"/>
      <c r="P52" s="105"/>
      <c r="Q52" s="102"/>
      <c r="R52" s="27"/>
    </row>
    <row r="53" spans="1:18" x14ac:dyDescent="0.25">
      <c r="A53" s="27"/>
      <c r="B53" s="105"/>
      <c r="C53" s="105"/>
      <c r="D53" s="105"/>
      <c r="E53" s="105"/>
      <c r="F53" s="105"/>
      <c r="G53" s="105"/>
      <c r="H53" s="105"/>
      <c r="I53" s="102"/>
      <c r="J53" s="105"/>
      <c r="K53" s="105"/>
      <c r="L53" s="105"/>
      <c r="M53" s="105"/>
      <c r="N53" s="105"/>
      <c r="O53" s="105"/>
      <c r="P53" s="105"/>
      <c r="Q53" s="102"/>
      <c r="R53" s="27"/>
    </row>
    <row r="54" spans="1:18" x14ac:dyDescent="0.25">
      <c r="A54" s="27"/>
      <c r="B54" s="105"/>
      <c r="C54" s="105"/>
      <c r="D54" s="105"/>
      <c r="E54" s="105"/>
      <c r="F54" s="105"/>
      <c r="G54" s="105"/>
      <c r="H54" s="105"/>
      <c r="I54" s="102"/>
      <c r="J54" s="105"/>
      <c r="K54" s="105"/>
      <c r="L54" s="105"/>
      <c r="M54" s="105"/>
      <c r="N54" s="105"/>
      <c r="O54" s="105"/>
      <c r="P54" s="105"/>
      <c r="Q54" s="102"/>
      <c r="R54" s="27"/>
    </row>
    <row r="55" spans="1:18" x14ac:dyDescent="0.25">
      <c r="A55" s="27"/>
      <c r="B55" s="105"/>
      <c r="C55" s="105"/>
      <c r="D55" s="105"/>
      <c r="E55" s="105"/>
      <c r="F55" s="105"/>
      <c r="G55" s="105"/>
      <c r="H55" s="105"/>
      <c r="I55" s="102"/>
      <c r="J55" s="105"/>
      <c r="K55" s="105"/>
      <c r="L55" s="105"/>
      <c r="M55" s="105"/>
      <c r="N55" s="105"/>
      <c r="O55" s="105"/>
      <c r="P55" s="105"/>
      <c r="Q55" s="102"/>
      <c r="R55" s="27"/>
    </row>
    <row r="56" spans="1:18" x14ac:dyDescent="0.25">
      <c r="A56" s="27"/>
      <c r="B56" s="105"/>
      <c r="C56" s="105"/>
      <c r="D56" s="105"/>
      <c r="E56" s="105"/>
      <c r="F56" s="105"/>
      <c r="G56" s="105"/>
      <c r="H56" s="105"/>
      <c r="I56" s="102"/>
      <c r="J56" s="105"/>
      <c r="K56" s="105"/>
      <c r="L56" s="105"/>
      <c r="M56" s="105"/>
      <c r="N56" s="105"/>
      <c r="O56" s="105"/>
      <c r="P56" s="105"/>
      <c r="Q56" s="102"/>
      <c r="R56" s="27"/>
    </row>
    <row r="57" spans="1:18" x14ac:dyDescent="0.25">
      <c r="A57" s="27"/>
      <c r="B57" s="105"/>
      <c r="C57" s="105"/>
      <c r="D57" s="105"/>
      <c r="E57" s="105"/>
      <c r="F57" s="105"/>
      <c r="G57" s="105"/>
      <c r="H57" s="105"/>
      <c r="I57" s="102"/>
      <c r="J57" s="105"/>
      <c r="K57" s="105"/>
      <c r="L57" s="105"/>
      <c r="M57" s="105"/>
      <c r="N57" s="105"/>
      <c r="O57" s="105"/>
      <c r="P57" s="105"/>
      <c r="Q57" s="102"/>
      <c r="R57" s="27"/>
    </row>
    <row r="58" spans="1:18" x14ac:dyDescent="0.25">
      <c r="A58" s="27"/>
      <c r="B58" s="105"/>
      <c r="C58" s="105"/>
      <c r="D58" s="105"/>
      <c r="E58" s="105"/>
      <c r="F58" s="105"/>
      <c r="G58" s="105"/>
      <c r="H58" s="105"/>
      <c r="I58" s="102"/>
      <c r="J58" s="105"/>
      <c r="K58" s="105"/>
      <c r="L58" s="105"/>
      <c r="M58" s="105"/>
      <c r="N58" s="105"/>
      <c r="O58" s="105"/>
      <c r="P58" s="105"/>
      <c r="Q58" s="102"/>
      <c r="R58" s="27"/>
    </row>
    <row r="59" spans="1:18" x14ac:dyDescent="0.25">
      <c r="A59" s="27"/>
      <c r="B59" s="105"/>
      <c r="C59" s="105"/>
      <c r="D59" s="105"/>
      <c r="E59" s="105"/>
      <c r="F59" s="105"/>
      <c r="G59" s="105"/>
      <c r="H59" s="105"/>
      <c r="I59" s="102"/>
      <c r="J59" s="105"/>
      <c r="K59" s="105"/>
      <c r="L59" s="105"/>
      <c r="M59" s="105"/>
      <c r="N59" s="105"/>
      <c r="O59" s="105"/>
      <c r="P59" s="105"/>
      <c r="Q59" s="102"/>
      <c r="R59" s="27"/>
    </row>
    <row r="60" spans="1:18" x14ac:dyDescent="0.25">
      <c r="A60" s="27"/>
      <c r="B60" s="105"/>
      <c r="C60" s="105"/>
      <c r="D60" s="105"/>
      <c r="E60" s="105"/>
      <c r="F60" s="105"/>
      <c r="G60" s="105"/>
      <c r="H60" s="105"/>
      <c r="I60" s="102"/>
      <c r="J60" s="105"/>
      <c r="K60" s="105"/>
      <c r="L60" s="105"/>
      <c r="M60" s="105"/>
      <c r="N60" s="105"/>
      <c r="O60" s="105"/>
      <c r="P60" s="105"/>
      <c r="Q60" s="102"/>
      <c r="R60" s="27"/>
    </row>
    <row r="61" spans="1:18" ht="16.5" x14ac:dyDescent="0.3">
      <c r="A61" s="27"/>
      <c r="B61" s="105"/>
      <c r="C61" s="105"/>
      <c r="D61" s="105"/>
      <c r="E61" s="105"/>
      <c r="F61" s="72" t="s">
        <v>223</v>
      </c>
      <c r="G61" s="73">
        <f>SUM(C48:H48)</f>
        <v>60</v>
      </c>
      <c r="H61" s="72" t="s">
        <v>224</v>
      </c>
      <c r="I61" s="102"/>
      <c r="J61" s="105"/>
      <c r="K61" s="105"/>
      <c r="L61" s="105"/>
      <c r="M61" s="105"/>
      <c r="N61" s="72" t="s">
        <v>223</v>
      </c>
      <c r="O61" s="73">
        <f>SUM(K48:P48)</f>
        <v>60</v>
      </c>
      <c r="P61" s="72" t="s">
        <v>224</v>
      </c>
      <c r="Q61" s="102"/>
      <c r="R61" s="27"/>
    </row>
    <row r="62" spans="1:18" x14ac:dyDescent="0.25">
      <c r="A62" s="27"/>
      <c r="B62" s="105"/>
      <c r="C62" s="105"/>
      <c r="D62" s="105"/>
      <c r="E62" s="105"/>
      <c r="F62" s="105"/>
      <c r="G62" s="105"/>
      <c r="H62" s="105"/>
      <c r="I62" s="102"/>
      <c r="J62" s="105"/>
      <c r="K62" s="105"/>
      <c r="L62" s="105"/>
      <c r="M62" s="105"/>
      <c r="N62" s="105"/>
      <c r="O62" s="105"/>
      <c r="P62" s="105"/>
      <c r="Q62" s="102"/>
      <c r="R62" s="27"/>
    </row>
    <row r="63" spans="1:18" x14ac:dyDescent="0.25">
      <c r="A63" s="27"/>
      <c r="B63" s="102"/>
      <c r="C63" s="102"/>
      <c r="D63" s="102"/>
      <c r="E63" s="102"/>
      <c r="F63" s="102"/>
      <c r="G63" s="102"/>
      <c r="H63" s="102"/>
      <c r="I63" s="102"/>
      <c r="J63" s="102"/>
      <c r="K63" s="102"/>
      <c r="L63" s="102"/>
      <c r="M63" s="102"/>
      <c r="N63" s="102"/>
      <c r="O63" s="102"/>
      <c r="P63" s="102"/>
      <c r="Q63" s="102"/>
      <c r="R63" s="27"/>
    </row>
    <row r="64" spans="1:18" x14ac:dyDescent="0.25">
      <c r="A64" s="27"/>
      <c r="B64" s="102"/>
      <c r="C64" s="102"/>
      <c r="D64" s="102"/>
      <c r="E64" s="102"/>
      <c r="F64" s="102"/>
      <c r="G64" s="102"/>
      <c r="H64" s="102"/>
      <c r="I64" s="102"/>
      <c r="J64" s="102"/>
      <c r="K64" s="102"/>
      <c r="L64" s="102"/>
      <c r="M64" s="102"/>
      <c r="N64" s="102"/>
      <c r="O64" s="102"/>
      <c r="P64" s="102"/>
      <c r="Q64" s="102"/>
      <c r="R64" s="27"/>
    </row>
    <row r="65" spans="1:18" ht="18" x14ac:dyDescent="0.25">
      <c r="A65" s="27"/>
      <c r="B65" s="110" t="s">
        <v>216</v>
      </c>
      <c r="C65" s="103"/>
      <c r="D65" s="103"/>
      <c r="E65" s="103"/>
      <c r="F65" s="103"/>
      <c r="G65" s="103"/>
      <c r="H65" s="103"/>
      <c r="I65" s="102"/>
      <c r="J65" s="110" t="s">
        <v>217</v>
      </c>
      <c r="K65" s="103"/>
      <c r="L65" s="103"/>
      <c r="M65" s="103"/>
      <c r="N65" s="103"/>
      <c r="O65" s="103"/>
      <c r="P65" s="103"/>
      <c r="Q65" s="102"/>
      <c r="R65" s="27"/>
    </row>
    <row r="66" spans="1:18" ht="16.5" x14ac:dyDescent="0.25">
      <c r="A66" s="27"/>
      <c r="B66" s="108" t="s">
        <v>74</v>
      </c>
      <c r="C66" s="109" t="s">
        <v>228</v>
      </c>
      <c r="D66" s="109" t="s">
        <v>229</v>
      </c>
      <c r="E66" s="109" t="s">
        <v>230</v>
      </c>
      <c r="F66" s="109" t="s">
        <v>231</v>
      </c>
      <c r="G66" s="109" t="s">
        <v>232</v>
      </c>
      <c r="H66" s="109" t="s">
        <v>233</v>
      </c>
      <c r="I66" s="102"/>
      <c r="J66" s="108" t="s">
        <v>74</v>
      </c>
      <c r="K66" s="109" t="s">
        <v>228</v>
      </c>
      <c r="L66" s="109" t="s">
        <v>229</v>
      </c>
      <c r="M66" s="109" t="s">
        <v>230</v>
      </c>
      <c r="N66" s="109" t="s">
        <v>231</v>
      </c>
      <c r="O66" s="109" t="s">
        <v>232</v>
      </c>
      <c r="P66" s="109" t="s">
        <v>233</v>
      </c>
      <c r="Q66" s="102"/>
      <c r="R66" s="27"/>
    </row>
    <row r="67" spans="1:18" x14ac:dyDescent="0.25">
      <c r="A67" s="27"/>
      <c r="B67" s="104" t="s">
        <v>0</v>
      </c>
      <c r="C67" s="104">
        <f>COUNTIF('REKOD PRESTASI MURID PSV'!$K$10:$K$69,1)</f>
        <v>0</v>
      </c>
      <c r="D67" s="104">
        <f>COUNTIF('REKOD PRESTASI MURID PSV'!$L$10:$L$69,2)</f>
        <v>0</v>
      </c>
      <c r="E67" s="104">
        <f>COUNTIF('REKOD PRESTASI MURID PSV'!$K$10:$K$69,3)</f>
        <v>0</v>
      </c>
      <c r="F67" s="104">
        <f>COUNTIF('REKOD PRESTASI MURID PSV'!$K$10:$K$69,4)</f>
        <v>0</v>
      </c>
      <c r="G67" s="104">
        <f>COUNTIF('REKOD PRESTASI MURID PSV'!$K$10:$K$69,5)</f>
        <v>11</v>
      </c>
      <c r="H67" s="104">
        <f>COUNTIF('REKOD PRESTASI MURID PSV'!$K$10:$K$69,6)</f>
        <v>49</v>
      </c>
      <c r="I67" s="102"/>
      <c r="J67" s="104" t="s">
        <v>0</v>
      </c>
      <c r="K67" s="104">
        <f>COUNTIF('REKOD PRESTASI MURID PSV'!$O$10:$O$69,1)</f>
        <v>0</v>
      </c>
      <c r="L67" s="104">
        <f>COUNTIF('REKOD PRESTASI MURID PSV'!$O$10:$O$69,2)</f>
        <v>0</v>
      </c>
      <c r="M67" s="104">
        <f>COUNTIF('REKOD PRESTASI MURID PSV'!$O$10:$O$69,3)</f>
        <v>11</v>
      </c>
      <c r="N67" s="104">
        <f>COUNTIF('REKOD PRESTASI MURID PSV'!$O$10:$O$69,4)</f>
        <v>0</v>
      </c>
      <c r="O67" s="104">
        <f>COUNTIF('REKOD PRESTASI MURID PSV'!$O$10:$O$69,5)</f>
        <v>1</v>
      </c>
      <c r="P67" s="104">
        <f>COUNTIF('REKOD PRESTASI MURID PSV'!$O$10:$O$69,6)</f>
        <v>48</v>
      </c>
      <c r="Q67" s="102"/>
      <c r="R67" s="27"/>
    </row>
    <row r="68" spans="1:18" x14ac:dyDescent="0.25">
      <c r="A68" s="27"/>
      <c r="B68" s="105"/>
      <c r="C68" s="105"/>
      <c r="D68" s="105"/>
      <c r="E68" s="105"/>
      <c r="F68" s="105"/>
      <c r="G68" s="105"/>
      <c r="H68" s="105"/>
      <c r="I68" s="102"/>
      <c r="J68" s="105"/>
      <c r="K68" s="105"/>
      <c r="L68" s="105"/>
      <c r="M68" s="105"/>
      <c r="N68" s="105"/>
      <c r="O68" s="105"/>
      <c r="P68" s="105"/>
      <c r="Q68" s="102"/>
      <c r="R68" s="27"/>
    </row>
    <row r="69" spans="1:18" x14ac:dyDescent="0.25">
      <c r="A69" s="27"/>
      <c r="B69" s="105"/>
      <c r="C69" s="105"/>
      <c r="D69" s="105"/>
      <c r="E69" s="105"/>
      <c r="F69" s="105"/>
      <c r="G69" s="105"/>
      <c r="H69" s="105"/>
      <c r="I69" s="102"/>
      <c r="J69" s="105"/>
      <c r="K69" s="105"/>
      <c r="L69" s="105"/>
      <c r="M69" s="105"/>
      <c r="N69" s="105"/>
      <c r="O69" s="105"/>
      <c r="P69" s="105"/>
      <c r="Q69" s="102"/>
      <c r="R69" s="27"/>
    </row>
    <row r="70" spans="1:18" x14ac:dyDescent="0.25">
      <c r="A70" s="27"/>
      <c r="B70" s="105"/>
      <c r="C70" s="105"/>
      <c r="D70" s="105"/>
      <c r="E70" s="105"/>
      <c r="F70" s="105"/>
      <c r="G70" s="105"/>
      <c r="H70" s="105"/>
      <c r="I70" s="102"/>
      <c r="J70" s="105"/>
      <c r="K70" s="105"/>
      <c r="L70" s="105"/>
      <c r="M70" s="105"/>
      <c r="N70" s="105"/>
      <c r="O70" s="105"/>
      <c r="P70" s="105"/>
      <c r="Q70" s="102"/>
      <c r="R70" s="27"/>
    </row>
    <row r="71" spans="1:18" x14ac:dyDescent="0.25">
      <c r="A71" s="27"/>
      <c r="B71" s="105"/>
      <c r="C71" s="105"/>
      <c r="D71" s="105"/>
      <c r="E71" s="105"/>
      <c r="F71" s="105"/>
      <c r="G71" s="105"/>
      <c r="H71" s="105"/>
      <c r="I71" s="102"/>
      <c r="J71" s="105"/>
      <c r="K71" s="105"/>
      <c r="L71" s="105"/>
      <c r="M71" s="105"/>
      <c r="N71" s="105"/>
      <c r="O71" s="105"/>
      <c r="P71" s="105"/>
      <c r="Q71" s="102"/>
      <c r="R71" s="27"/>
    </row>
    <row r="72" spans="1:18" x14ac:dyDescent="0.25">
      <c r="A72" s="27"/>
      <c r="B72" s="105"/>
      <c r="C72" s="105"/>
      <c r="D72" s="105"/>
      <c r="E72" s="105"/>
      <c r="F72" s="105"/>
      <c r="G72" s="105"/>
      <c r="H72" s="105"/>
      <c r="I72" s="102"/>
      <c r="J72" s="105"/>
      <c r="K72" s="105"/>
      <c r="L72" s="105"/>
      <c r="M72" s="105"/>
      <c r="N72" s="105"/>
      <c r="O72" s="105"/>
      <c r="P72" s="105"/>
      <c r="Q72" s="102"/>
      <c r="R72" s="27"/>
    </row>
    <row r="73" spans="1:18" x14ac:dyDescent="0.25">
      <c r="A73" s="27"/>
      <c r="B73" s="105"/>
      <c r="C73" s="105"/>
      <c r="D73" s="105"/>
      <c r="E73" s="105"/>
      <c r="F73" s="105"/>
      <c r="G73" s="105"/>
      <c r="H73" s="105"/>
      <c r="I73" s="102"/>
      <c r="J73" s="105"/>
      <c r="K73" s="105"/>
      <c r="L73" s="105"/>
      <c r="M73" s="105"/>
      <c r="N73" s="105"/>
      <c r="O73" s="105"/>
      <c r="P73" s="105"/>
      <c r="Q73" s="102"/>
      <c r="R73" s="27"/>
    </row>
    <row r="74" spans="1:18" x14ac:dyDescent="0.25">
      <c r="A74" s="27"/>
      <c r="B74" s="105"/>
      <c r="C74" s="105"/>
      <c r="D74" s="105"/>
      <c r="E74" s="105"/>
      <c r="F74" s="105"/>
      <c r="G74" s="105"/>
      <c r="H74" s="105"/>
      <c r="I74" s="102"/>
      <c r="J74" s="105"/>
      <c r="K74" s="105"/>
      <c r="L74" s="105"/>
      <c r="M74" s="105"/>
      <c r="N74" s="105"/>
      <c r="O74" s="105"/>
      <c r="P74" s="105"/>
      <c r="Q74" s="102"/>
      <c r="R74" s="27"/>
    </row>
    <row r="75" spans="1:18" x14ac:dyDescent="0.25">
      <c r="A75" s="27"/>
      <c r="B75" s="105"/>
      <c r="C75" s="105"/>
      <c r="D75" s="105"/>
      <c r="E75" s="105"/>
      <c r="F75" s="105"/>
      <c r="G75" s="105"/>
      <c r="H75" s="105"/>
      <c r="I75" s="102"/>
      <c r="J75" s="105"/>
      <c r="K75" s="105"/>
      <c r="L75" s="105"/>
      <c r="M75" s="105"/>
      <c r="N75" s="105"/>
      <c r="O75" s="105"/>
      <c r="P75" s="105"/>
      <c r="Q75" s="102"/>
      <c r="R75" s="27"/>
    </row>
    <row r="76" spans="1:18" x14ac:dyDescent="0.25">
      <c r="A76" s="27"/>
      <c r="B76" s="105"/>
      <c r="C76" s="105"/>
      <c r="D76" s="105"/>
      <c r="E76" s="105"/>
      <c r="F76" s="105"/>
      <c r="G76" s="105"/>
      <c r="H76" s="105"/>
      <c r="I76" s="102"/>
      <c r="J76" s="105"/>
      <c r="K76" s="105"/>
      <c r="L76" s="105"/>
      <c r="M76" s="105"/>
      <c r="N76" s="105"/>
      <c r="O76" s="105"/>
      <c r="P76" s="105"/>
      <c r="Q76" s="102"/>
      <c r="R76" s="27"/>
    </row>
    <row r="77" spans="1:18" x14ac:dyDescent="0.25">
      <c r="A77" s="27"/>
      <c r="B77" s="105"/>
      <c r="C77" s="105"/>
      <c r="D77" s="105"/>
      <c r="E77" s="105"/>
      <c r="F77" s="105"/>
      <c r="G77" s="105"/>
      <c r="H77" s="105"/>
      <c r="I77" s="102"/>
      <c r="J77" s="105"/>
      <c r="K77" s="105"/>
      <c r="L77" s="105"/>
      <c r="M77" s="105"/>
      <c r="N77" s="105"/>
      <c r="O77" s="105"/>
      <c r="P77" s="105"/>
      <c r="Q77" s="102"/>
      <c r="R77" s="27"/>
    </row>
    <row r="78" spans="1:18" x14ac:dyDescent="0.25">
      <c r="A78" s="27"/>
      <c r="B78" s="105"/>
      <c r="C78" s="105"/>
      <c r="D78" s="105"/>
      <c r="E78" s="105"/>
      <c r="F78" s="105"/>
      <c r="G78" s="105"/>
      <c r="H78" s="105"/>
      <c r="I78" s="102"/>
      <c r="J78" s="105"/>
      <c r="K78" s="105"/>
      <c r="L78" s="105"/>
      <c r="M78" s="105"/>
      <c r="N78" s="105"/>
      <c r="O78" s="105"/>
      <c r="P78" s="105"/>
      <c r="Q78" s="102"/>
      <c r="R78" s="27"/>
    </row>
    <row r="79" spans="1:18" x14ac:dyDescent="0.25">
      <c r="A79" s="27"/>
      <c r="B79" s="105"/>
      <c r="C79" s="105"/>
      <c r="D79" s="105"/>
      <c r="E79" s="105"/>
      <c r="F79" s="105"/>
      <c r="G79" s="105"/>
      <c r="H79" s="105"/>
      <c r="I79" s="102"/>
      <c r="J79" s="105"/>
      <c r="K79" s="105"/>
      <c r="L79" s="105"/>
      <c r="M79" s="105"/>
      <c r="N79" s="105"/>
      <c r="O79" s="105"/>
      <c r="P79" s="105"/>
      <c r="Q79" s="102"/>
      <c r="R79" s="27"/>
    </row>
    <row r="80" spans="1:18" ht="16.5" x14ac:dyDescent="0.3">
      <c r="A80" s="27"/>
      <c r="B80" s="105"/>
      <c r="C80" s="105"/>
      <c r="D80" s="105"/>
      <c r="E80" s="105"/>
      <c r="F80" s="72" t="s">
        <v>223</v>
      </c>
      <c r="G80" s="73">
        <f>SUM(C67:H67)</f>
        <v>60</v>
      </c>
      <c r="H80" s="72" t="s">
        <v>224</v>
      </c>
      <c r="I80" s="102"/>
      <c r="J80" s="105"/>
      <c r="K80" s="105"/>
      <c r="L80" s="105"/>
      <c r="M80" s="105"/>
      <c r="N80" s="72" t="s">
        <v>223</v>
      </c>
      <c r="O80" s="73">
        <f>SUM(K67:P67)</f>
        <v>60</v>
      </c>
      <c r="P80" s="72" t="s">
        <v>224</v>
      </c>
      <c r="Q80" s="102"/>
      <c r="R80" s="27"/>
    </row>
    <row r="81" spans="1:18" x14ac:dyDescent="0.25">
      <c r="A81" s="27"/>
      <c r="B81" s="105"/>
      <c r="C81" s="105"/>
      <c r="D81" s="105"/>
      <c r="E81" s="105"/>
      <c r="F81" s="105"/>
      <c r="G81" s="105"/>
      <c r="H81" s="105"/>
      <c r="I81" s="102"/>
      <c r="J81" s="105"/>
      <c r="K81" s="105"/>
      <c r="L81" s="105"/>
      <c r="M81" s="105"/>
      <c r="N81" s="105"/>
      <c r="O81" s="105"/>
      <c r="P81" s="105"/>
      <c r="Q81" s="102"/>
      <c r="R81" s="27"/>
    </row>
    <row r="82" spans="1:18" x14ac:dyDescent="0.25">
      <c r="A82" s="27"/>
      <c r="B82" s="102"/>
      <c r="C82" s="102"/>
      <c r="D82" s="102"/>
      <c r="E82" s="102"/>
      <c r="F82" s="102"/>
      <c r="G82" s="102"/>
      <c r="H82" s="102"/>
      <c r="I82" s="102"/>
      <c r="J82" s="102"/>
      <c r="K82" s="102"/>
      <c r="L82" s="102"/>
      <c r="M82" s="102"/>
      <c r="N82" s="102"/>
      <c r="O82" s="102"/>
      <c r="P82" s="102"/>
      <c r="Q82" s="102"/>
      <c r="R82" s="27"/>
    </row>
    <row r="83" spans="1:18" x14ac:dyDescent="0.25">
      <c r="A83" s="27"/>
      <c r="B83" s="102"/>
      <c r="C83" s="102"/>
      <c r="D83" s="102"/>
      <c r="E83" s="102"/>
      <c r="F83" s="102"/>
      <c r="G83" s="102"/>
      <c r="H83" s="102"/>
      <c r="I83" s="102"/>
      <c r="J83" s="102"/>
      <c r="K83" s="102"/>
      <c r="L83" s="102"/>
      <c r="M83" s="102"/>
      <c r="N83" s="102"/>
      <c r="O83" s="102"/>
      <c r="P83" s="102"/>
      <c r="Q83" s="102"/>
      <c r="R83" s="27"/>
    </row>
    <row r="84" spans="1:18" ht="18" x14ac:dyDescent="0.25">
      <c r="A84" s="27"/>
      <c r="B84" s="110" t="s">
        <v>218</v>
      </c>
      <c r="C84" s="103"/>
      <c r="D84" s="103"/>
      <c r="E84" s="103"/>
      <c r="F84" s="103"/>
      <c r="G84" s="103"/>
      <c r="H84" s="103"/>
      <c r="I84" s="102"/>
      <c r="J84" s="110" t="s">
        <v>219</v>
      </c>
      <c r="K84" s="103"/>
      <c r="L84" s="103"/>
      <c r="M84" s="103"/>
      <c r="N84" s="103"/>
      <c r="O84" s="103"/>
      <c r="P84" s="103"/>
      <c r="Q84" s="102"/>
      <c r="R84" s="27"/>
    </row>
    <row r="85" spans="1:18" ht="16.5" x14ac:dyDescent="0.25">
      <c r="A85" s="27"/>
      <c r="B85" s="108" t="s">
        <v>74</v>
      </c>
      <c r="C85" s="109" t="s">
        <v>228</v>
      </c>
      <c r="D85" s="109" t="s">
        <v>229</v>
      </c>
      <c r="E85" s="109" t="s">
        <v>230</v>
      </c>
      <c r="F85" s="109" t="s">
        <v>231</v>
      </c>
      <c r="G85" s="109" t="s">
        <v>232</v>
      </c>
      <c r="H85" s="109" t="s">
        <v>233</v>
      </c>
      <c r="I85" s="102"/>
      <c r="J85" s="108" t="s">
        <v>74</v>
      </c>
      <c r="K85" s="109" t="s">
        <v>228</v>
      </c>
      <c r="L85" s="109" t="s">
        <v>229</v>
      </c>
      <c r="M85" s="109" t="s">
        <v>230</v>
      </c>
      <c r="N85" s="109" t="s">
        <v>231</v>
      </c>
      <c r="O85" s="109" t="s">
        <v>232</v>
      </c>
      <c r="P85" s="109" t="s">
        <v>233</v>
      </c>
      <c r="Q85" s="102"/>
      <c r="R85" s="27"/>
    </row>
    <row r="86" spans="1:18" x14ac:dyDescent="0.25">
      <c r="A86" s="27"/>
      <c r="B86" s="104" t="s">
        <v>0</v>
      </c>
      <c r="C86" s="104">
        <f>COUNTIF('REKOD PRESTASI MURID PSV'!$P$10:$P$69,1)</f>
        <v>1</v>
      </c>
      <c r="D86" s="104">
        <f>COUNTIF('REKOD PRESTASI MURID PSV'!$P$10:$P$69,2)</f>
        <v>0</v>
      </c>
      <c r="E86" s="104">
        <f>COUNTIF('REKOD PRESTASI MURID PSV'!$P$10:$P$69,3)</f>
        <v>11</v>
      </c>
      <c r="F86" s="104">
        <f>COUNTIF('REKOD PRESTASI MURID PSV'!$P$10:$P$69,4)</f>
        <v>0</v>
      </c>
      <c r="G86" s="104">
        <f>COUNTIF('REKOD PRESTASI MURID PSV'!$P$10:$P$69,5)</f>
        <v>1</v>
      </c>
      <c r="H86" s="104">
        <f>COUNTIF('REKOD PRESTASI MURID PSV'!$P$10:$P$69,6)</f>
        <v>47</v>
      </c>
      <c r="I86" s="102"/>
      <c r="J86" s="104" t="s">
        <v>0</v>
      </c>
      <c r="K86" s="104">
        <f>COUNTIF('REKOD PRESTASI MURID PSV'!$Q$10:$Q$69,1)</f>
        <v>0</v>
      </c>
      <c r="L86" s="104">
        <f>COUNTIF('REKOD PRESTASI MURID PSV'!$Q$10:$Q$69,2)</f>
        <v>0</v>
      </c>
      <c r="M86" s="104">
        <f>COUNTIF('REKOD PRESTASI MURID PSV'!$Q$10:$Q$69,3)</f>
        <v>10</v>
      </c>
      <c r="N86" s="104">
        <f>COUNTIF('REKOD PRESTASI MURID PSV'!$Q$10:$Q$69,4)</f>
        <v>0</v>
      </c>
      <c r="O86" s="104">
        <f>COUNTIF('REKOD PRESTASI MURID PSV'!$Q$10:$Q$69,5)</f>
        <v>1</v>
      </c>
      <c r="P86" s="104">
        <f>COUNTIF('REKOD PRESTASI MURID PSV'!$Q$10:$Q$69,6)</f>
        <v>49</v>
      </c>
      <c r="Q86" s="102"/>
      <c r="R86" s="27"/>
    </row>
    <row r="87" spans="1:18" x14ac:dyDescent="0.25">
      <c r="A87" s="27"/>
      <c r="B87" s="105"/>
      <c r="C87" s="105"/>
      <c r="D87" s="105"/>
      <c r="E87" s="105"/>
      <c r="F87" s="105"/>
      <c r="G87" s="105"/>
      <c r="H87" s="105"/>
      <c r="I87" s="102"/>
      <c r="J87" s="105"/>
      <c r="K87" s="105"/>
      <c r="L87" s="105"/>
      <c r="M87" s="105"/>
      <c r="N87" s="105"/>
      <c r="O87" s="105"/>
      <c r="P87" s="105"/>
      <c r="Q87" s="102"/>
      <c r="R87" s="27"/>
    </row>
    <row r="88" spans="1:18" x14ac:dyDescent="0.25">
      <c r="A88" s="27"/>
      <c r="B88" s="105"/>
      <c r="C88" s="105"/>
      <c r="D88" s="105"/>
      <c r="E88" s="105"/>
      <c r="F88" s="105"/>
      <c r="G88" s="105"/>
      <c r="H88" s="105"/>
      <c r="I88" s="102"/>
      <c r="J88" s="105"/>
      <c r="K88" s="105"/>
      <c r="L88" s="105"/>
      <c r="M88" s="105"/>
      <c r="N88" s="105"/>
      <c r="O88" s="105"/>
      <c r="P88" s="105"/>
      <c r="Q88" s="102"/>
      <c r="R88" s="27"/>
    </row>
    <row r="89" spans="1:18" x14ac:dyDescent="0.25">
      <c r="A89" s="27"/>
      <c r="B89" s="105"/>
      <c r="C89" s="105"/>
      <c r="D89" s="105"/>
      <c r="E89" s="105"/>
      <c r="F89" s="105"/>
      <c r="G89" s="105"/>
      <c r="H89" s="105"/>
      <c r="I89" s="102"/>
      <c r="J89" s="105"/>
      <c r="K89" s="105"/>
      <c r="L89" s="105"/>
      <c r="M89" s="105"/>
      <c r="N89" s="105"/>
      <c r="O89" s="105"/>
      <c r="P89" s="105"/>
      <c r="Q89" s="102"/>
      <c r="R89" s="27"/>
    </row>
    <row r="90" spans="1:18" x14ac:dyDescent="0.25">
      <c r="A90" s="27"/>
      <c r="B90" s="105"/>
      <c r="C90" s="105"/>
      <c r="D90" s="105"/>
      <c r="E90" s="105"/>
      <c r="F90" s="105"/>
      <c r="G90" s="105"/>
      <c r="H90" s="105"/>
      <c r="I90" s="102"/>
      <c r="J90" s="105"/>
      <c r="K90" s="105"/>
      <c r="L90" s="105"/>
      <c r="M90" s="105"/>
      <c r="N90" s="105"/>
      <c r="O90" s="105"/>
      <c r="P90" s="105"/>
      <c r="Q90" s="102"/>
      <c r="R90" s="27"/>
    </row>
    <row r="91" spans="1:18" x14ac:dyDescent="0.25">
      <c r="A91" s="27"/>
      <c r="B91" s="105"/>
      <c r="C91" s="105"/>
      <c r="D91" s="105"/>
      <c r="E91" s="105"/>
      <c r="F91" s="105"/>
      <c r="G91" s="105"/>
      <c r="H91" s="105"/>
      <c r="I91" s="102"/>
      <c r="J91" s="105"/>
      <c r="K91" s="105"/>
      <c r="L91" s="105"/>
      <c r="M91" s="105"/>
      <c r="N91" s="105"/>
      <c r="O91" s="105"/>
      <c r="P91" s="105"/>
      <c r="Q91" s="102"/>
      <c r="R91" s="27"/>
    </row>
    <row r="92" spans="1:18" x14ac:dyDescent="0.25">
      <c r="A92" s="27"/>
      <c r="B92" s="105"/>
      <c r="C92" s="105"/>
      <c r="D92" s="105"/>
      <c r="E92" s="105"/>
      <c r="F92" s="105"/>
      <c r="G92" s="105"/>
      <c r="H92" s="105"/>
      <c r="I92" s="102"/>
      <c r="J92" s="105"/>
      <c r="K92" s="105"/>
      <c r="L92" s="105"/>
      <c r="M92" s="105"/>
      <c r="N92" s="105"/>
      <c r="O92" s="105"/>
      <c r="P92" s="105"/>
      <c r="Q92" s="102"/>
      <c r="R92" s="27"/>
    </row>
    <row r="93" spans="1:18" x14ac:dyDescent="0.25">
      <c r="A93" s="27"/>
      <c r="B93" s="105"/>
      <c r="C93" s="105"/>
      <c r="D93" s="105"/>
      <c r="E93" s="105"/>
      <c r="F93" s="105"/>
      <c r="G93" s="105"/>
      <c r="H93" s="105"/>
      <c r="I93" s="102"/>
      <c r="J93" s="105"/>
      <c r="K93" s="105"/>
      <c r="L93" s="105"/>
      <c r="M93" s="105"/>
      <c r="N93" s="105"/>
      <c r="O93" s="105"/>
      <c r="P93" s="105"/>
      <c r="Q93" s="102"/>
      <c r="R93" s="27"/>
    </row>
    <row r="94" spans="1:18" x14ac:dyDescent="0.25">
      <c r="A94" s="27"/>
      <c r="B94" s="105"/>
      <c r="C94" s="105"/>
      <c r="D94" s="105"/>
      <c r="E94" s="105"/>
      <c r="F94" s="105"/>
      <c r="G94" s="105"/>
      <c r="H94" s="105"/>
      <c r="I94" s="102"/>
      <c r="J94" s="105"/>
      <c r="K94" s="105"/>
      <c r="L94" s="105"/>
      <c r="M94" s="105"/>
      <c r="N94" s="105"/>
      <c r="O94" s="105"/>
      <c r="P94" s="105"/>
      <c r="Q94" s="102"/>
      <c r="R94" s="27"/>
    </row>
    <row r="95" spans="1:18" x14ac:dyDescent="0.25">
      <c r="A95" s="27"/>
      <c r="B95" s="105"/>
      <c r="C95" s="105"/>
      <c r="D95" s="105"/>
      <c r="E95" s="105"/>
      <c r="F95" s="105"/>
      <c r="G95" s="105"/>
      <c r="H95" s="105"/>
      <c r="I95" s="102"/>
      <c r="J95" s="105"/>
      <c r="K95" s="105"/>
      <c r="L95" s="105"/>
      <c r="M95" s="105"/>
      <c r="N95" s="105"/>
      <c r="O95" s="105"/>
      <c r="P95" s="105"/>
      <c r="Q95" s="102"/>
      <c r="R95" s="27"/>
    </row>
    <row r="96" spans="1:18" x14ac:dyDescent="0.25">
      <c r="A96" s="27"/>
      <c r="B96" s="105"/>
      <c r="C96" s="105"/>
      <c r="D96" s="105"/>
      <c r="E96" s="105"/>
      <c r="F96" s="105"/>
      <c r="G96" s="105"/>
      <c r="H96" s="105"/>
      <c r="I96" s="102"/>
      <c r="J96" s="105"/>
      <c r="K96" s="105"/>
      <c r="L96" s="105"/>
      <c r="M96" s="105"/>
      <c r="N96" s="105"/>
      <c r="O96" s="105"/>
      <c r="P96" s="105"/>
      <c r="Q96" s="102"/>
      <c r="R96" s="27"/>
    </row>
    <row r="97" spans="1:18" x14ac:dyDescent="0.25">
      <c r="A97" s="27"/>
      <c r="B97" s="105"/>
      <c r="C97" s="105"/>
      <c r="D97" s="105"/>
      <c r="E97" s="105"/>
      <c r="F97" s="105"/>
      <c r="G97" s="105"/>
      <c r="H97" s="105"/>
      <c r="I97" s="102"/>
      <c r="J97" s="105"/>
      <c r="K97" s="105"/>
      <c r="L97" s="105"/>
      <c r="M97" s="105"/>
      <c r="N97" s="105"/>
      <c r="O97" s="105"/>
      <c r="P97" s="105"/>
      <c r="Q97" s="102"/>
      <c r="R97" s="27"/>
    </row>
    <row r="98" spans="1:18" x14ac:dyDescent="0.25">
      <c r="A98" s="27"/>
      <c r="B98" s="105"/>
      <c r="C98" s="105"/>
      <c r="D98" s="105"/>
      <c r="E98" s="105"/>
      <c r="F98" s="105"/>
      <c r="G98" s="105"/>
      <c r="H98" s="105"/>
      <c r="I98" s="102"/>
      <c r="J98" s="105"/>
      <c r="K98" s="105"/>
      <c r="L98" s="105"/>
      <c r="M98" s="105"/>
      <c r="N98" s="105"/>
      <c r="O98" s="105"/>
      <c r="P98" s="105"/>
      <c r="Q98" s="102"/>
      <c r="R98" s="27"/>
    </row>
    <row r="99" spans="1:18" ht="16.5" x14ac:dyDescent="0.3">
      <c r="A99" s="27"/>
      <c r="B99" s="105"/>
      <c r="C99" s="105"/>
      <c r="D99" s="105"/>
      <c r="E99" s="105"/>
      <c r="F99" s="72" t="s">
        <v>223</v>
      </c>
      <c r="G99" s="73">
        <f>SUM(C86:H86)</f>
        <v>60</v>
      </c>
      <c r="H99" s="72" t="s">
        <v>224</v>
      </c>
      <c r="I99" s="102"/>
      <c r="J99" s="105"/>
      <c r="K99" s="105"/>
      <c r="L99" s="105"/>
      <c r="M99" s="105"/>
      <c r="N99" s="72" t="s">
        <v>223</v>
      </c>
      <c r="O99" s="73">
        <f>SUM(K86:P86)</f>
        <v>60</v>
      </c>
      <c r="P99" s="72" t="s">
        <v>224</v>
      </c>
      <c r="Q99" s="102"/>
      <c r="R99" s="27"/>
    </row>
    <row r="100" spans="1:18" x14ac:dyDescent="0.25">
      <c r="A100" s="27"/>
      <c r="B100" s="105"/>
      <c r="C100" s="105"/>
      <c r="D100" s="105"/>
      <c r="E100" s="105"/>
      <c r="F100" s="105"/>
      <c r="G100" s="105"/>
      <c r="H100" s="105"/>
      <c r="I100" s="102"/>
      <c r="J100" s="105"/>
      <c r="K100" s="105"/>
      <c r="L100" s="105"/>
      <c r="M100" s="105"/>
      <c r="N100" s="105"/>
      <c r="O100" s="105"/>
      <c r="P100" s="105"/>
      <c r="Q100" s="102"/>
      <c r="R100" s="27"/>
    </row>
    <row r="101" spans="1:18" x14ac:dyDescent="0.25">
      <c r="A101" s="27"/>
      <c r="B101" s="102"/>
      <c r="C101" s="102"/>
      <c r="D101" s="102"/>
      <c r="E101" s="102"/>
      <c r="F101" s="102"/>
      <c r="G101" s="102"/>
      <c r="H101" s="102"/>
      <c r="I101" s="102"/>
      <c r="J101" s="102"/>
      <c r="K101" s="102"/>
      <c r="L101" s="102"/>
      <c r="M101" s="102"/>
      <c r="N101" s="102"/>
      <c r="O101" s="102"/>
      <c r="P101" s="102"/>
      <c r="Q101" s="102"/>
      <c r="R101" s="27"/>
    </row>
    <row r="102" spans="1:18" x14ac:dyDescent="0.25">
      <c r="A102" s="27"/>
      <c r="B102" s="223" t="s">
        <v>220</v>
      </c>
      <c r="C102" s="223"/>
      <c r="D102" s="223"/>
      <c r="E102" s="223"/>
      <c r="F102" s="223"/>
      <c r="G102" s="223"/>
      <c r="H102" s="223"/>
      <c r="I102" s="102"/>
      <c r="J102" s="223" t="s">
        <v>221</v>
      </c>
      <c r="K102" s="223"/>
      <c r="L102" s="223"/>
      <c r="M102" s="223"/>
      <c r="N102" s="223"/>
      <c r="O102" s="223"/>
      <c r="P102" s="223"/>
      <c r="Q102" s="102"/>
      <c r="R102" s="27"/>
    </row>
    <row r="103" spans="1:18" x14ac:dyDescent="0.25">
      <c r="A103" s="27"/>
      <c r="B103" s="224"/>
      <c r="C103" s="224"/>
      <c r="D103" s="224"/>
      <c r="E103" s="224"/>
      <c r="F103" s="224"/>
      <c r="G103" s="224"/>
      <c r="H103" s="224"/>
      <c r="I103" s="102"/>
      <c r="J103" s="224"/>
      <c r="K103" s="224"/>
      <c r="L103" s="224"/>
      <c r="M103" s="224"/>
      <c r="N103" s="224"/>
      <c r="O103" s="224"/>
      <c r="P103" s="224"/>
      <c r="Q103" s="102"/>
      <c r="R103" s="27"/>
    </row>
    <row r="104" spans="1:18" ht="16.5" x14ac:dyDescent="0.25">
      <c r="A104" s="27"/>
      <c r="B104" s="108" t="s">
        <v>74</v>
      </c>
      <c r="C104" s="109" t="s">
        <v>228</v>
      </c>
      <c r="D104" s="109" t="s">
        <v>229</v>
      </c>
      <c r="E104" s="109" t="s">
        <v>230</v>
      </c>
      <c r="F104" s="109" t="s">
        <v>231</v>
      </c>
      <c r="G104" s="109" t="s">
        <v>232</v>
      </c>
      <c r="H104" s="109" t="s">
        <v>233</v>
      </c>
      <c r="I104" s="102"/>
      <c r="J104" s="108" t="s">
        <v>74</v>
      </c>
      <c r="K104" s="109" t="s">
        <v>228</v>
      </c>
      <c r="L104" s="109" t="s">
        <v>229</v>
      </c>
      <c r="M104" s="109" t="s">
        <v>230</v>
      </c>
      <c r="N104" s="109" t="s">
        <v>231</v>
      </c>
      <c r="O104" s="109" t="s">
        <v>232</v>
      </c>
      <c r="P104" s="109" t="s">
        <v>233</v>
      </c>
      <c r="Q104" s="102"/>
      <c r="R104" s="27"/>
    </row>
    <row r="105" spans="1:18" x14ac:dyDescent="0.25">
      <c r="A105" s="27"/>
      <c r="B105" s="104" t="s">
        <v>0</v>
      </c>
      <c r="C105" s="104">
        <f>COUNTIF('REKOD PRESTASI MURID PSV'!$S$10:$S$69,1)</f>
        <v>1</v>
      </c>
      <c r="D105" s="104">
        <f>COUNTIF('REKOD PRESTASI MURID PSV'!$S$10:$S$69,2)</f>
        <v>8</v>
      </c>
      <c r="E105" s="104">
        <f>COUNTIF('REKOD PRESTASI MURID PSV'!$S$10:$S$69,3)</f>
        <v>0</v>
      </c>
      <c r="F105" s="104">
        <f>COUNTIF('REKOD PRESTASI MURID PSV'!$S$10:$S$69,4)</f>
        <v>0</v>
      </c>
      <c r="G105" s="104">
        <f>COUNTIF('REKOD PRESTASI MURID PSV'!$S$10:$S$69,5)</f>
        <v>1</v>
      </c>
      <c r="H105" s="104">
        <f>COUNTIF('REKOD PRESTASI MURID PSV'!$S$10:$S$69,6)</f>
        <v>50</v>
      </c>
      <c r="I105" s="102"/>
      <c r="J105" s="104" t="s">
        <v>0</v>
      </c>
      <c r="K105" s="104">
        <f>COUNTIF('REKOD PRESTASI MURID PSV'!$T$10:$T$69,1)</f>
        <v>0</v>
      </c>
      <c r="L105" s="104">
        <f>COUNTIF('REKOD PRESTASI MURID PSV'!$T$10:$T$69,2)</f>
        <v>0</v>
      </c>
      <c r="M105" s="104">
        <f>COUNTIF('REKOD PRESTASI MURID PSV'!$T$10:$T$69,3)</f>
        <v>8</v>
      </c>
      <c r="N105" s="104">
        <f>COUNTIF('REKOD PRESTASI MURID PSV'!$T$10:$T$69,4)</f>
        <v>0</v>
      </c>
      <c r="O105" s="104">
        <f>COUNTIF('REKOD PRESTASI MURID PSV'!$T$10:$T$69,5)</f>
        <v>2</v>
      </c>
      <c r="P105" s="104">
        <f>COUNTIF('REKOD PRESTASI MURID PSV'!$T$10:$T$69,6)</f>
        <v>50</v>
      </c>
      <c r="Q105" s="102"/>
      <c r="R105" s="27"/>
    </row>
    <row r="106" spans="1:18" x14ac:dyDescent="0.25">
      <c r="A106" s="27"/>
      <c r="B106" s="105"/>
      <c r="C106" s="105"/>
      <c r="D106" s="105"/>
      <c r="E106" s="105"/>
      <c r="F106" s="105"/>
      <c r="G106" s="105"/>
      <c r="H106" s="105"/>
      <c r="I106" s="102"/>
      <c r="J106" s="105"/>
      <c r="K106" s="105"/>
      <c r="L106" s="105"/>
      <c r="M106" s="105"/>
      <c r="N106" s="105"/>
      <c r="O106" s="105"/>
      <c r="P106" s="105"/>
      <c r="Q106" s="102"/>
      <c r="R106" s="27"/>
    </row>
    <row r="107" spans="1:18" x14ac:dyDescent="0.25">
      <c r="A107" s="27"/>
      <c r="B107" s="105"/>
      <c r="C107" s="105"/>
      <c r="D107" s="105"/>
      <c r="E107" s="105"/>
      <c r="F107" s="105"/>
      <c r="G107" s="105"/>
      <c r="H107" s="105"/>
      <c r="I107" s="102"/>
      <c r="J107" s="105"/>
      <c r="K107" s="105"/>
      <c r="L107" s="105"/>
      <c r="M107" s="105"/>
      <c r="N107" s="105"/>
      <c r="O107" s="105"/>
      <c r="P107" s="105"/>
      <c r="Q107" s="102"/>
      <c r="R107" s="27"/>
    </row>
    <row r="108" spans="1:18" x14ac:dyDescent="0.25">
      <c r="A108" s="27"/>
      <c r="B108" s="105"/>
      <c r="C108" s="105"/>
      <c r="D108" s="105"/>
      <c r="E108" s="105"/>
      <c r="F108" s="105"/>
      <c r="G108" s="105"/>
      <c r="H108" s="105"/>
      <c r="I108" s="102"/>
      <c r="J108" s="105"/>
      <c r="K108" s="105"/>
      <c r="L108" s="105"/>
      <c r="M108" s="105"/>
      <c r="N108" s="105"/>
      <c r="O108" s="105"/>
      <c r="P108" s="105"/>
      <c r="Q108" s="102"/>
      <c r="R108" s="27"/>
    </row>
    <row r="109" spans="1:18" x14ac:dyDescent="0.25">
      <c r="A109" s="27"/>
      <c r="B109" s="105"/>
      <c r="C109" s="105"/>
      <c r="D109" s="105"/>
      <c r="E109" s="105"/>
      <c r="F109" s="105"/>
      <c r="G109" s="105"/>
      <c r="H109" s="105"/>
      <c r="I109" s="102"/>
      <c r="J109" s="105"/>
      <c r="K109" s="105"/>
      <c r="L109" s="105"/>
      <c r="M109" s="105"/>
      <c r="N109" s="105"/>
      <c r="O109" s="105"/>
      <c r="P109" s="105"/>
      <c r="Q109" s="102"/>
      <c r="R109" s="27"/>
    </row>
    <row r="110" spans="1:18" x14ac:dyDescent="0.25">
      <c r="A110" s="27"/>
      <c r="B110" s="105"/>
      <c r="C110" s="105"/>
      <c r="D110" s="105"/>
      <c r="E110" s="105"/>
      <c r="F110" s="105"/>
      <c r="G110" s="105"/>
      <c r="H110" s="105"/>
      <c r="I110" s="102"/>
      <c r="J110" s="105"/>
      <c r="K110" s="105"/>
      <c r="L110" s="105"/>
      <c r="M110" s="105"/>
      <c r="N110" s="105"/>
      <c r="O110" s="105"/>
      <c r="P110" s="105"/>
      <c r="Q110" s="102"/>
      <c r="R110" s="27"/>
    </row>
    <row r="111" spans="1:18" x14ac:dyDescent="0.25">
      <c r="A111" s="27"/>
      <c r="B111" s="105"/>
      <c r="C111" s="105"/>
      <c r="D111" s="105"/>
      <c r="E111" s="105"/>
      <c r="F111" s="105"/>
      <c r="G111" s="105"/>
      <c r="H111" s="105"/>
      <c r="I111" s="102"/>
      <c r="J111" s="105"/>
      <c r="K111" s="105"/>
      <c r="L111" s="105"/>
      <c r="M111" s="105"/>
      <c r="N111" s="105"/>
      <c r="O111" s="105"/>
      <c r="P111" s="105"/>
      <c r="Q111" s="102"/>
      <c r="R111" s="27"/>
    </row>
    <row r="112" spans="1:18" x14ac:dyDescent="0.25">
      <c r="A112" s="27"/>
      <c r="B112" s="105"/>
      <c r="C112" s="105"/>
      <c r="D112" s="105"/>
      <c r="E112" s="105"/>
      <c r="F112" s="105"/>
      <c r="G112" s="105"/>
      <c r="H112" s="105"/>
      <c r="I112" s="102"/>
      <c r="J112" s="105"/>
      <c r="K112" s="105"/>
      <c r="L112" s="105"/>
      <c r="M112" s="105"/>
      <c r="N112" s="105"/>
      <c r="O112" s="105"/>
      <c r="P112" s="105"/>
      <c r="Q112" s="102"/>
      <c r="R112" s="27"/>
    </row>
    <row r="113" spans="1:18" x14ac:dyDescent="0.25">
      <c r="A113" s="27"/>
      <c r="B113" s="105"/>
      <c r="C113" s="105"/>
      <c r="D113" s="105"/>
      <c r="E113" s="105"/>
      <c r="F113" s="105"/>
      <c r="G113" s="105"/>
      <c r="H113" s="105"/>
      <c r="I113" s="102"/>
      <c r="J113" s="105"/>
      <c r="K113" s="105"/>
      <c r="L113" s="105"/>
      <c r="M113" s="105"/>
      <c r="N113" s="105"/>
      <c r="O113" s="105"/>
      <c r="P113" s="105"/>
      <c r="Q113" s="102"/>
      <c r="R113" s="27"/>
    </row>
    <row r="114" spans="1:18" x14ac:dyDescent="0.25">
      <c r="A114" s="27"/>
      <c r="B114" s="105"/>
      <c r="C114" s="105"/>
      <c r="D114" s="105"/>
      <c r="E114" s="105"/>
      <c r="F114" s="105"/>
      <c r="G114" s="105"/>
      <c r="H114" s="105"/>
      <c r="I114" s="102"/>
      <c r="J114" s="105"/>
      <c r="K114" s="105"/>
      <c r="L114" s="105"/>
      <c r="M114" s="105"/>
      <c r="N114" s="105"/>
      <c r="O114" s="105"/>
      <c r="P114" s="105"/>
      <c r="Q114" s="102"/>
      <c r="R114" s="27"/>
    </row>
    <row r="115" spans="1:18" x14ac:dyDescent="0.25">
      <c r="A115" s="27"/>
      <c r="B115" s="105"/>
      <c r="C115" s="105"/>
      <c r="D115" s="105"/>
      <c r="E115" s="105"/>
      <c r="F115" s="105"/>
      <c r="G115" s="105"/>
      <c r="H115" s="105"/>
      <c r="I115" s="102"/>
      <c r="J115" s="105"/>
      <c r="K115" s="105"/>
      <c r="L115" s="105"/>
      <c r="M115" s="105"/>
      <c r="N115" s="105"/>
      <c r="O115" s="105"/>
      <c r="P115" s="105"/>
      <c r="Q115" s="102"/>
      <c r="R115" s="27"/>
    </row>
    <row r="116" spans="1:18" x14ac:dyDescent="0.25">
      <c r="A116" s="27"/>
      <c r="B116" s="105"/>
      <c r="C116" s="105"/>
      <c r="D116" s="105"/>
      <c r="E116" s="105"/>
      <c r="F116" s="105"/>
      <c r="G116" s="105"/>
      <c r="H116" s="105"/>
      <c r="I116" s="102"/>
      <c r="J116" s="105"/>
      <c r="K116" s="105"/>
      <c r="L116" s="105"/>
      <c r="M116" s="105"/>
      <c r="N116" s="105"/>
      <c r="O116" s="105"/>
      <c r="P116" s="105"/>
      <c r="Q116" s="102"/>
      <c r="R116" s="27"/>
    </row>
    <row r="117" spans="1:18" x14ac:dyDescent="0.25">
      <c r="A117" s="27"/>
      <c r="B117" s="105"/>
      <c r="C117" s="105"/>
      <c r="D117" s="105"/>
      <c r="E117" s="105"/>
      <c r="F117" s="105"/>
      <c r="G117" s="105"/>
      <c r="H117" s="105"/>
      <c r="I117" s="102"/>
      <c r="J117" s="105"/>
      <c r="K117" s="105"/>
      <c r="L117" s="105"/>
      <c r="M117" s="105"/>
      <c r="N117" s="105"/>
      <c r="O117" s="105"/>
      <c r="P117" s="105"/>
      <c r="Q117" s="102"/>
      <c r="R117" s="27"/>
    </row>
    <row r="118" spans="1:18" ht="16.5" x14ac:dyDescent="0.3">
      <c r="A118" s="27"/>
      <c r="B118" s="105"/>
      <c r="C118" s="105"/>
      <c r="D118" s="105"/>
      <c r="E118" s="105"/>
      <c r="F118" s="72" t="s">
        <v>223</v>
      </c>
      <c r="G118" s="73">
        <f>SUM(C105:H105)</f>
        <v>60</v>
      </c>
      <c r="H118" s="72" t="s">
        <v>224</v>
      </c>
      <c r="I118" s="102"/>
      <c r="J118" s="105"/>
      <c r="K118" s="105"/>
      <c r="L118" s="105"/>
      <c r="M118" s="105"/>
      <c r="N118" s="72" t="s">
        <v>223</v>
      </c>
      <c r="O118" s="73">
        <f>SUM(K105:P105)</f>
        <v>60</v>
      </c>
      <c r="P118" s="72" t="s">
        <v>224</v>
      </c>
      <c r="Q118" s="102"/>
      <c r="R118" s="27"/>
    </row>
    <row r="119" spans="1:18" x14ac:dyDescent="0.25">
      <c r="A119" s="27"/>
      <c r="B119" s="105"/>
      <c r="C119" s="105"/>
      <c r="D119" s="105"/>
      <c r="E119" s="105"/>
      <c r="F119" s="105"/>
      <c r="G119" s="105"/>
      <c r="H119" s="105"/>
      <c r="I119" s="102"/>
      <c r="J119" s="105"/>
      <c r="K119" s="105"/>
      <c r="L119" s="105"/>
      <c r="M119" s="105"/>
      <c r="N119" s="105"/>
      <c r="O119" s="105"/>
      <c r="P119" s="105"/>
      <c r="Q119" s="102"/>
      <c r="R119" s="27"/>
    </row>
    <row r="120" spans="1:18" x14ac:dyDescent="0.25">
      <c r="A120" s="27"/>
      <c r="B120" s="102"/>
      <c r="C120" s="102"/>
      <c r="D120" s="102"/>
      <c r="E120" s="102"/>
      <c r="F120" s="102"/>
      <c r="G120" s="102"/>
      <c r="H120" s="102"/>
      <c r="I120" s="102"/>
      <c r="J120" s="102"/>
      <c r="K120" s="102"/>
      <c r="L120" s="102"/>
      <c r="M120" s="102"/>
      <c r="N120" s="102"/>
      <c r="O120" s="102"/>
      <c r="P120" s="102"/>
      <c r="Q120" s="102"/>
      <c r="R120" s="27"/>
    </row>
    <row r="121" spans="1:18" x14ac:dyDescent="0.25">
      <c r="A121" s="27"/>
      <c r="B121" s="102"/>
      <c r="C121" s="102"/>
      <c r="D121" s="102"/>
      <c r="E121" s="102"/>
      <c r="F121" s="102"/>
      <c r="G121" s="102"/>
      <c r="H121" s="102"/>
      <c r="I121" s="102"/>
      <c r="J121" s="102"/>
      <c r="K121" s="102"/>
      <c r="L121" s="102"/>
      <c r="M121" s="102"/>
      <c r="N121" s="102"/>
      <c r="O121" s="102"/>
      <c r="P121" s="102"/>
      <c r="Q121" s="102"/>
      <c r="R121" s="27"/>
    </row>
    <row r="122" spans="1:18" ht="18" x14ac:dyDescent="0.25">
      <c r="A122" s="27"/>
      <c r="B122" s="110" t="s">
        <v>222</v>
      </c>
      <c r="C122" s="103"/>
      <c r="D122" s="103"/>
      <c r="E122" s="103"/>
      <c r="F122" s="103"/>
      <c r="G122" s="103"/>
      <c r="H122" s="103"/>
      <c r="I122" s="102"/>
      <c r="J122" s="106"/>
      <c r="K122" s="106"/>
      <c r="L122" s="106"/>
      <c r="M122" s="106"/>
      <c r="N122" s="106"/>
      <c r="O122" s="106"/>
      <c r="P122" s="106"/>
      <c r="Q122" s="106"/>
      <c r="R122" s="27"/>
    </row>
    <row r="123" spans="1:18" ht="16.5" x14ac:dyDescent="0.25">
      <c r="A123" s="27"/>
      <c r="B123" s="108" t="s">
        <v>74</v>
      </c>
      <c r="C123" s="109" t="s">
        <v>228</v>
      </c>
      <c r="D123" s="109" t="s">
        <v>229</v>
      </c>
      <c r="E123" s="109" t="s">
        <v>230</v>
      </c>
      <c r="F123" s="109" t="s">
        <v>231</v>
      </c>
      <c r="G123" s="109" t="s">
        <v>232</v>
      </c>
      <c r="H123" s="109" t="s">
        <v>233</v>
      </c>
      <c r="I123" s="102"/>
      <c r="J123" s="107"/>
      <c r="K123" s="107"/>
      <c r="L123" s="107"/>
      <c r="M123" s="107"/>
      <c r="N123" s="107"/>
      <c r="O123" s="107"/>
      <c r="P123" s="107"/>
      <c r="Q123" s="106"/>
      <c r="R123" s="27"/>
    </row>
    <row r="124" spans="1:18" x14ac:dyDescent="0.25">
      <c r="A124" s="27"/>
      <c r="B124" s="104" t="s">
        <v>0</v>
      </c>
      <c r="C124" s="104">
        <f>COUNTIF('REKOD PRESTASI MURID PSV'!$V$10:$V$69,1)</f>
        <v>0</v>
      </c>
      <c r="D124" s="104">
        <f>COUNTIF('REKOD PRESTASI MURID PSV'!$V$10:$V$69,2)</f>
        <v>0</v>
      </c>
      <c r="E124" s="104">
        <f>COUNTIF('REKOD PRESTASI MURID PSV'!$V$10:$V$69,3)</f>
        <v>9</v>
      </c>
      <c r="F124" s="104">
        <f>COUNTIF('REKOD PRESTASI MURID PSV'!$V$10:$V$69,4)</f>
        <v>0</v>
      </c>
      <c r="G124" s="104">
        <f>COUNTIF('REKOD PRESTASI MURID PSV'!$V$10:$V$69,5)</f>
        <v>1</v>
      </c>
      <c r="H124" s="104">
        <f>COUNTIF('REKOD PRESTASI MURID PSV'!$V$10:$V$69,6)</f>
        <v>50</v>
      </c>
      <c r="I124" s="102"/>
      <c r="J124" s="107"/>
      <c r="K124" s="107"/>
      <c r="L124" s="107"/>
      <c r="M124" s="107"/>
      <c r="N124" s="107"/>
      <c r="O124" s="107"/>
      <c r="P124" s="107"/>
      <c r="Q124" s="106"/>
      <c r="R124" s="27"/>
    </row>
    <row r="125" spans="1:18" x14ac:dyDescent="0.25">
      <c r="A125" s="27"/>
      <c r="B125" s="105"/>
      <c r="C125" s="105"/>
      <c r="D125" s="105"/>
      <c r="E125" s="105"/>
      <c r="F125" s="105"/>
      <c r="G125" s="105"/>
      <c r="H125" s="105"/>
      <c r="I125" s="102"/>
      <c r="J125" s="107"/>
      <c r="K125" s="107"/>
      <c r="L125" s="107"/>
      <c r="M125" s="107"/>
      <c r="N125" s="107"/>
      <c r="O125" s="107"/>
      <c r="P125" s="107"/>
      <c r="Q125" s="106"/>
      <c r="R125" s="27"/>
    </row>
    <row r="126" spans="1:18" x14ac:dyDescent="0.25">
      <c r="A126" s="27"/>
      <c r="B126" s="105"/>
      <c r="C126" s="105"/>
      <c r="D126" s="105"/>
      <c r="E126" s="105"/>
      <c r="F126" s="105"/>
      <c r="G126" s="105"/>
      <c r="H126" s="105"/>
      <c r="I126" s="102"/>
      <c r="J126" s="107"/>
      <c r="K126" s="107"/>
      <c r="L126" s="107"/>
      <c r="M126" s="107"/>
      <c r="N126" s="107"/>
      <c r="O126" s="107"/>
      <c r="P126" s="107"/>
      <c r="Q126" s="106"/>
      <c r="R126" s="27"/>
    </row>
    <row r="127" spans="1:18" x14ac:dyDescent="0.25">
      <c r="A127" s="27"/>
      <c r="B127" s="105"/>
      <c r="C127" s="105"/>
      <c r="D127" s="105"/>
      <c r="E127" s="105"/>
      <c r="F127" s="105"/>
      <c r="G127" s="105"/>
      <c r="H127" s="105"/>
      <c r="I127" s="102"/>
      <c r="J127" s="105"/>
      <c r="K127" s="105"/>
      <c r="L127" s="105"/>
      <c r="M127" s="105"/>
      <c r="N127" s="105"/>
      <c r="O127" s="105"/>
      <c r="P127" s="105"/>
      <c r="Q127" s="102"/>
      <c r="R127" s="27"/>
    </row>
    <row r="128" spans="1:18" x14ac:dyDescent="0.25">
      <c r="A128" s="27"/>
      <c r="B128" s="105"/>
      <c r="C128" s="105"/>
      <c r="D128" s="105"/>
      <c r="E128" s="105"/>
      <c r="F128" s="105"/>
      <c r="G128" s="105"/>
      <c r="H128" s="105"/>
      <c r="I128" s="102"/>
      <c r="J128" s="105"/>
      <c r="K128" s="105"/>
      <c r="L128" s="105"/>
      <c r="M128" s="105"/>
      <c r="N128" s="105"/>
      <c r="O128" s="105"/>
      <c r="P128" s="105"/>
      <c r="Q128" s="102"/>
      <c r="R128" s="27"/>
    </row>
    <row r="129" spans="1:18" x14ac:dyDescent="0.25">
      <c r="A129" s="27"/>
      <c r="B129" s="105"/>
      <c r="C129" s="105"/>
      <c r="D129" s="105"/>
      <c r="E129" s="105"/>
      <c r="F129" s="105"/>
      <c r="G129" s="105"/>
      <c r="H129" s="105"/>
      <c r="I129" s="102"/>
      <c r="J129" s="105"/>
      <c r="K129" s="105"/>
      <c r="L129" s="105"/>
      <c r="M129" s="105"/>
      <c r="N129" s="105"/>
      <c r="O129" s="105"/>
      <c r="P129" s="105"/>
      <c r="Q129" s="102"/>
      <c r="R129" s="27"/>
    </row>
    <row r="130" spans="1:18" x14ac:dyDescent="0.25">
      <c r="A130" s="27"/>
      <c r="B130" s="105"/>
      <c r="C130" s="105"/>
      <c r="D130" s="105"/>
      <c r="E130" s="105"/>
      <c r="F130" s="105"/>
      <c r="G130" s="105"/>
      <c r="H130" s="105"/>
      <c r="I130" s="102"/>
      <c r="J130" s="105"/>
      <c r="K130" s="105"/>
      <c r="L130" s="105"/>
      <c r="M130" s="105"/>
      <c r="N130" s="105"/>
      <c r="O130" s="105"/>
      <c r="P130" s="105"/>
      <c r="Q130" s="102"/>
      <c r="R130" s="27"/>
    </row>
    <row r="131" spans="1:18" x14ac:dyDescent="0.25">
      <c r="A131" s="27"/>
      <c r="B131" s="105"/>
      <c r="C131" s="105"/>
      <c r="D131" s="105"/>
      <c r="E131" s="105"/>
      <c r="F131" s="105"/>
      <c r="G131" s="105"/>
      <c r="H131" s="105"/>
      <c r="I131" s="102"/>
      <c r="J131" s="105"/>
      <c r="K131" s="105"/>
      <c r="L131" s="105"/>
      <c r="M131" s="105"/>
      <c r="N131" s="105"/>
      <c r="O131" s="105"/>
      <c r="P131" s="105"/>
      <c r="Q131" s="102"/>
      <c r="R131" s="27"/>
    </row>
    <row r="132" spans="1:18" x14ac:dyDescent="0.25">
      <c r="A132" s="27"/>
      <c r="B132" s="105"/>
      <c r="C132" s="105"/>
      <c r="D132" s="105"/>
      <c r="E132" s="105"/>
      <c r="F132" s="105"/>
      <c r="G132" s="105"/>
      <c r="H132" s="105"/>
      <c r="I132" s="102"/>
      <c r="J132" s="105"/>
      <c r="K132" s="105"/>
      <c r="L132" s="105"/>
      <c r="M132" s="105"/>
      <c r="N132" s="105"/>
      <c r="O132" s="105"/>
      <c r="P132" s="105"/>
      <c r="Q132" s="102"/>
      <c r="R132" s="27"/>
    </row>
    <row r="133" spans="1:18" x14ac:dyDescent="0.25">
      <c r="A133" s="27"/>
      <c r="B133" s="105"/>
      <c r="C133" s="105"/>
      <c r="D133" s="105"/>
      <c r="E133" s="105"/>
      <c r="F133" s="105"/>
      <c r="G133" s="105"/>
      <c r="H133" s="105"/>
      <c r="I133" s="102"/>
      <c r="J133" s="105"/>
      <c r="K133" s="105"/>
      <c r="L133" s="105"/>
      <c r="M133" s="105"/>
      <c r="N133" s="105"/>
      <c r="O133" s="105"/>
      <c r="P133" s="105"/>
      <c r="Q133" s="102"/>
      <c r="R133" s="27"/>
    </row>
    <row r="134" spans="1:18" x14ac:dyDescent="0.25">
      <c r="A134" s="27"/>
      <c r="B134" s="105"/>
      <c r="C134" s="105"/>
      <c r="D134" s="105"/>
      <c r="E134" s="105"/>
      <c r="F134" s="105"/>
      <c r="G134" s="105"/>
      <c r="H134" s="105"/>
      <c r="I134" s="102"/>
      <c r="J134" s="105"/>
      <c r="K134" s="105"/>
      <c r="L134" s="105"/>
      <c r="M134" s="105"/>
      <c r="N134" s="105"/>
      <c r="O134" s="105"/>
      <c r="P134" s="105"/>
      <c r="Q134" s="102"/>
      <c r="R134" s="27"/>
    </row>
    <row r="135" spans="1:18" x14ac:dyDescent="0.25">
      <c r="A135" s="27"/>
      <c r="B135" s="105"/>
      <c r="C135" s="105"/>
      <c r="D135" s="105"/>
      <c r="E135" s="105"/>
      <c r="F135" s="105"/>
      <c r="G135" s="105"/>
      <c r="H135" s="105"/>
      <c r="I135" s="102"/>
      <c r="J135" s="105"/>
      <c r="K135" s="105"/>
      <c r="L135" s="105"/>
      <c r="M135" s="105"/>
      <c r="N135" s="105"/>
      <c r="O135" s="105"/>
      <c r="P135" s="105"/>
      <c r="Q135" s="102"/>
      <c r="R135" s="27"/>
    </row>
    <row r="136" spans="1:18" x14ac:dyDescent="0.25">
      <c r="A136" s="27"/>
      <c r="B136" s="105"/>
      <c r="C136" s="105"/>
      <c r="D136" s="105"/>
      <c r="E136" s="105"/>
      <c r="F136" s="105"/>
      <c r="G136" s="105"/>
      <c r="H136" s="105"/>
      <c r="I136" s="102"/>
      <c r="J136" s="105"/>
      <c r="K136" s="105"/>
      <c r="L136" s="105"/>
      <c r="M136" s="105"/>
      <c r="N136" s="105"/>
      <c r="O136" s="105"/>
      <c r="P136" s="105"/>
      <c r="Q136" s="102"/>
      <c r="R136" s="27"/>
    </row>
    <row r="137" spans="1:18" ht="16.5" x14ac:dyDescent="0.3">
      <c r="A137" s="27"/>
      <c r="B137" s="105"/>
      <c r="C137" s="105"/>
      <c r="D137" s="105"/>
      <c r="E137" s="105"/>
      <c r="F137" s="72" t="s">
        <v>223</v>
      </c>
      <c r="G137" s="73">
        <f>SUM(C124:H124)</f>
        <v>60</v>
      </c>
      <c r="H137" s="72" t="s">
        <v>224</v>
      </c>
      <c r="I137" s="102"/>
      <c r="J137" s="105"/>
      <c r="K137" s="105"/>
      <c r="L137" s="105"/>
      <c r="M137" s="105"/>
      <c r="N137" s="105"/>
      <c r="O137" s="105"/>
      <c r="P137" s="105"/>
      <c r="Q137" s="102"/>
      <c r="R137" s="27"/>
    </row>
    <row r="138" spans="1:18" x14ac:dyDescent="0.25">
      <c r="A138" s="27"/>
      <c r="B138" s="27"/>
      <c r="C138" s="27"/>
      <c r="D138" s="27"/>
      <c r="E138" s="27"/>
      <c r="F138" s="27"/>
      <c r="G138" s="27"/>
      <c r="H138" s="27"/>
      <c r="I138" s="27"/>
      <c r="J138" s="27"/>
      <c r="K138" s="27"/>
      <c r="L138" s="27"/>
      <c r="M138" s="27"/>
      <c r="N138" s="27"/>
      <c r="O138" s="27"/>
      <c r="P138" s="27"/>
      <c r="Q138" s="27"/>
      <c r="R138" s="27"/>
    </row>
    <row r="139" spans="1:18" x14ac:dyDescent="0.25">
      <c r="A139" s="27"/>
      <c r="B139" s="27"/>
      <c r="C139" s="27"/>
      <c r="D139" s="27"/>
      <c r="E139" s="27"/>
      <c r="F139" s="27"/>
      <c r="G139" s="27"/>
      <c r="H139" s="27"/>
      <c r="I139" s="27"/>
      <c r="J139" s="27"/>
      <c r="K139" s="27"/>
      <c r="L139" s="27"/>
      <c r="M139" s="27"/>
      <c r="N139" s="27"/>
      <c r="O139" s="27"/>
      <c r="P139" s="27"/>
      <c r="Q139" s="27"/>
      <c r="R139" s="27"/>
    </row>
  </sheetData>
  <sheetProtection password="EA8F" sheet="1" objects="1" scenarios="1"/>
  <mergeCells count="4">
    <mergeCell ref="B102:H103"/>
    <mergeCell ref="J102:P103"/>
    <mergeCell ref="A1:R4"/>
    <mergeCell ref="A5:C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REKOD PRESTASI MURID PSV</vt:lpstr>
      <vt:lpstr>LAPORAN MURID PSV (INDIVIDU)</vt:lpstr>
      <vt:lpstr>DATA PERNYATAAN TAHAP PGUASAAN</vt:lpstr>
      <vt:lpstr>GRAF PELAPORAN PSV</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Mohd Shazlan Shahudin</cp:lastModifiedBy>
  <cp:lastPrinted>2014-04-10T11:11:40Z</cp:lastPrinted>
  <dcterms:created xsi:type="dcterms:W3CDTF">2013-07-10T02:44:08Z</dcterms:created>
  <dcterms:modified xsi:type="dcterms:W3CDTF">2015-03-03T02:22:25Z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