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15" windowHeight="7410" tabRatio="622" activeTab="0"/>
  </bookViews>
  <sheets>
    <sheet name="DATA MAKLUMAT MURID" sheetId="1" r:id="rId1"/>
    <sheet name="DATA PERNYATAAN TAHAP PENGUASAA" sheetId="2" r:id="rId2"/>
    <sheet name="LAPORAN MURID(INVIDU)" sheetId="3" r:id="rId3"/>
    <sheet name="Graf" sheetId="4" r:id="rId4"/>
  </sheets>
  <definedNames>
    <definedName name="_xlnm.Print_Area" localSheetId="3">'Graf'!$A$1:$Y$112</definedName>
    <definedName name="_xlnm.Print_Area" localSheetId="2">'LAPORAN MURID(INVIDU)'!$B$1:$I$81</definedName>
  </definedNames>
  <calcPr fullCalcOnLoad="1"/>
</workbook>
</file>

<file path=xl/comments1.xml><?xml version="1.0" encoding="utf-8"?>
<comments xmlns="http://schemas.openxmlformats.org/spreadsheetml/2006/main">
  <authors>
    <author>Than Chew Keok</author>
  </authors>
  <commentList>
    <comment ref="E8" authorId="0">
      <text>
        <r>
          <rPr>
            <sz val="9"/>
            <rFont val="Tahoma"/>
            <family val="2"/>
          </rPr>
          <t xml:space="preserve">Nilai 1
</t>
        </r>
      </text>
    </comment>
    <comment ref="G8" authorId="0">
      <text>
        <r>
          <rPr>
            <sz val="9"/>
            <rFont val="Tahoma"/>
            <family val="2"/>
          </rPr>
          <t xml:space="preserve">Nilai 3
</t>
        </r>
      </text>
    </comment>
    <comment ref="I8" authorId="0">
      <text>
        <r>
          <rPr>
            <sz val="9"/>
            <rFont val="Tahoma"/>
            <family val="2"/>
          </rPr>
          <t xml:space="preserve">Nilai 5
</t>
        </r>
      </text>
    </comment>
    <comment ref="K8" authorId="0">
      <text>
        <r>
          <rPr>
            <sz val="9"/>
            <rFont val="Tahoma"/>
            <family val="2"/>
          </rPr>
          <t xml:space="preserve">Nilai 7
</t>
        </r>
      </text>
    </comment>
    <comment ref="M8" authorId="0">
      <text>
        <r>
          <rPr>
            <sz val="9"/>
            <rFont val="Tahoma"/>
            <family val="2"/>
          </rPr>
          <t xml:space="preserve">Nilai 9
</t>
        </r>
      </text>
    </comment>
    <comment ref="O8" authorId="0">
      <text>
        <r>
          <rPr>
            <sz val="9"/>
            <rFont val="Tahoma"/>
            <family val="2"/>
          </rPr>
          <t xml:space="preserve">Nilai 11
</t>
        </r>
      </text>
    </comment>
    <comment ref="Q8" authorId="0">
      <text>
        <r>
          <rPr>
            <sz val="9"/>
            <rFont val="Tahoma"/>
            <family val="2"/>
          </rPr>
          <t xml:space="preserve">Nilai 13
</t>
        </r>
      </text>
    </comment>
    <comment ref="L9" authorId="0">
      <text>
        <r>
          <rPr>
            <sz val="9"/>
            <rFont val="Tahoma"/>
            <family val="2"/>
          </rPr>
          <t xml:space="preserve">SK 8
</t>
        </r>
      </text>
    </comment>
    <comment ref="N9" authorId="0">
      <text>
        <r>
          <rPr>
            <sz val="9"/>
            <rFont val="Tahoma"/>
            <family val="2"/>
          </rPr>
          <t xml:space="preserve">SK 10
</t>
        </r>
      </text>
    </comment>
    <comment ref="P9" authorId="0">
      <text>
        <r>
          <rPr>
            <sz val="9"/>
            <rFont val="Tahoma"/>
            <family val="2"/>
          </rPr>
          <t xml:space="preserve">SK 12
</t>
        </r>
      </text>
    </comment>
    <comment ref="R9" authorId="0">
      <text>
        <r>
          <rPr>
            <sz val="9"/>
            <rFont val="Tahoma"/>
            <family val="2"/>
          </rPr>
          <t xml:space="preserve">SK 14
</t>
        </r>
      </text>
    </comment>
    <comment ref="J9" authorId="0">
      <text>
        <r>
          <rPr>
            <sz val="9"/>
            <rFont val="Tahoma"/>
            <family val="2"/>
          </rPr>
          <t xml:space="preserve">SK 6
</t>
        </r>
      </text>
    </comment>
    <comment ref="H9" authorId="0">
      <text>
        <r>
          <rPr>
            <sz val="9"/>
            <rFont val="Tahoma"/>
            <family val="2"/>
          </rPr>
          <t xml:space="preserve">SK 4
</t>
        </r>
      </text>
    </comment>
    <comment ref="F9" authorId="0">
      <text>
        <r>
          <rPr>
            <sz val="9"/>
            <rFont val="Tahoma"/>
            <family val="2"/>
          </rPr>
          <t xml:space="preserve">(SK) 2
</t>
        </r>
      </text>
    </comment>
    <comment ref="F8" authorId="0">
      <text>
        <r>
          <rPr>
            <sz val="9"/>
            <rFont val="Tahoma"/>
            <family val="2"/>
          </rPr>
          <t xml:space="preserve">Nilai 2
</t>
        </r>
      </text>
    </comment>
    <comment ref="H8" authorId="0">
      <text>
        <r>
          <rPr>
            <sz val="9"/>
            <rFont val="Tahoma"/>
            <family val="2"/>
          </rPr>
          <t xml:space="preserve">Nilai 4
</t>
        </r>
      </text>
    </comment>
    <comment ref="J8" authorId="0">
      <text>
        <r>
          <rPr>
            <sz val="9"/>
            <rFont val="Tahoma"/>
            <family val="2"/>
          </rPr>
          <t xml:space="preserve">Nilai 6
</t>
        </r>
      </text>
    </comment>
    <comment ref="L8" authorId="0">
      <text>
        <r>
          <rPr>
            <sz val="9"/>
            <rFont val="Tahoma"/>
            <family val="2"/>
          </rPr>
          <t xml:space="preserve">Nilai 8
</t>
        </r>
      </text>
    </comment>
    <comment ref="N8" authorId="0">
      <text>
        <r>
          <rPr>
            <sz val="9"/>
            <rFont val="Tahoma"/>
            <family val="2"/>
          </rPr>
          <t xml:space="preserve">Nilai 10
</t>
        </r>
      </text>
    </comment>
    <comment ref="P8" authorId="0">
      <text>
        <r>
          <rPr>
            <sz val="9"/>
            <rFont val="Tahoma"/>
            <family val="2"/>
          </rPr>
          <t xml:space="preserve">Nilai 12
</t>
        </r>
      </text>
    </comment>
    <comment ref="R8" authorId="0">
      <text>
        <r>
          <rPr>
            <sz val="9"/>
            <rFont val="Tahoma"/>
            <family val="2"/>
          </rPr>
          <t xml:space="preserve">Nilai 14
</t>
        </r>
      </text>
    </comment>
    <comment ref="E9" authorId="0">
      <text>
        <r>
          <rPr>
            <sz val="9"/>
            <rFont val="Tahoma"/>
            <family val="2"/>
          </rPr>
          <t xml:space="preserve">Standard Kandungan (SK) 1
</t>
        </r>
      </text>
    </comment>
    <comment ref="G9" authorId="0">
      <text>
        <r>
          <rPr>
            <sz val="9"/>
            <rFont val="Tahoma"/>
            <family val="2"/>
          </rPr>
          <t xml:space="preserve">SK 3
</t>
        </r>
      </text>
    </comment>
    <comment ref="I9" authorId="0">
      <text>
        <r>
          <rPr>
            <sz val="9"/>
            <rFont val="Tahoma"/>
            <family val="2"/>
          </rPr>
          <t xml:space="preserve">SK 5
</t>
        </r>
      </text>
    </comment>
    <comment ref="K9" authorId="0">
      <text>
        <r>
          <rPr>
            <sz val="9"/>
            <rFont val="Tahoma"/>
            <family val="2"/>
          </rPr>
          <t xml:space="preserve">SK 7
</t>
        </r>
      </text>
    </comment>
    <comment ref="M9" authorId="0">
      <text>
        <r>
          <rPr>
            <sz val="9"/>
            <rFont val="Tahoma"/>
            <family val="2"/>
          </rPr>
          <t xml:space="preserve">SK 9
</t>
        </r>
      </text>
    </comment>
    <comment ref="O9" authorId="0">
      <text>
        <r>
          <rPr>
            <sz val="9"/>
            <rFont val="Tahoma"/>
            <family val="2"/>
          </rPr>
          <t xml:space="preserve">SK 11
</t>
        </r>
      </text>
    </comment>
    <comment ref="Q9" authorId="0">
      <text>
        <r>
          <rPr>
            <sz val="9"/>
            <rFont val="Tahoma"/>
            <family val="2"/>
          </rPr>
          <t xml:space="preserve">SK 13
</t>
        </r>
      </text>
    </comment>
  </commentList>
</comments>
</file>

<file path=xl/comments2.xml><?xml version="1.0" encoding="utf-8"?>
<comments xmlns="http://schemas.openxmlformats.org/spreadsheetml/2006/main">
  <authors>
    <author>Than Chew Keok</author>
  </authors>
  <commentList>
    <comment ref="B4" authorId="0">
      <text>
        <r>
          <rPr>
            <sz val="9"/>
            <rFont val="Tahoma"/>
            <family val="2"/>
          </rPr>
          <t xml:space="preserve">Standard Kandungan (SK) 1
</t>
        </r>
      </text>
    </comment>
    <comment ref="B14" authorId="0">
      <text>
        <r>
          <rPr>
            <sz val="9"/>
            <rFont val="Tahoma"/>
            <family val="2"/>
          </rPr>
          <t xml:space="preserve">SK 2
</t>
        </r>
      </text>
    </comment>
    <comment ref="B24" authorId="0">
      <text>
        <r>
          <rPr>
            <sz val="9"/>
            <rFont val="Tahoma"/>
            <family val="2"/>
          </rPr>
          <t xml:space="preserve">SK 3
</t>
        </r>
      </text>
    </comment>
    <comment ref="B34" authorId="0">
      <text>
        <r>
          <rPr>
            <sz val="9"/>
            <rFont val="Tahoma"/>
            <family val="2"/>
          </rPr>
          <t xml:space="preserve">SK 4
</t>
        </r>
      </text>
    </comment>
    <comment ref="B44" authorId="0">
      <text>
        <r>
          <rPr>
            <sz val="9"/>
            <rFont val="Tahoma"/>
            <family val="2"/>
          </rPr>
          <t xml:space="preserve">SK 5
</t>
        </r>
      </text>
    </comment>
    <comment ref="B54" authorId="0">
      <text>
        <r>
          <rPr>
            <sz val="9"/>
            <rFont val="Tahoma"/>
            <family val="2"/>
          </rPr>
          <t xml:space="preserve">SK 6
</t>
        </r>
      </text>
    </comment>
    <comment ref="B64" authorId="0">
      <text>
        <r>
          <rPr>
            <sz val="9"/>
            <rFont val="Tahoma"/>
            <family val="2"/>
          </rPr>
          <t xml:space="preserve">Standard Kandungan (SK) 7
</t>
        </r>
      </text>
    </comment>
    <comment ref="B74" authorId="0">
      <text>
        <r>
          <rPr>
            <sz val="9"/>
            <rFont val="Tahoma"/>
            <family val="2"/>
          </rPr>
          <t xml:space="preserve">SK 8
</t>
        </r>
      </text>
    </comment>
    <comment ref="B83" authorId="0">
      <text>
        <r>
          <rPr>
            <sz val="9"/>
            <rFont val="Tahoma"/>
            <family val="2"/>
          </rPr>
          <t xml:space="preserve">SK 9
</t>
        </r>
      </text>
    </comment>
    <comment ref="B92" authorId="0">
      <text>
        <r>
          <rPr>
            <sz val="9"/>
            <rFont val="Tahoma"/>
            <family val="2"/>
          </rPr>
          <t xml:space="preserve">SK 10
</t>
        </r>
      </text>
    </comment>
    <comment ref="B101" authorId="0">
      <text>
        <r>
          <rPr>
            <sz val="9"/>
            <rFont val="Tahoma"/>
            <family val="2"/>
          </rPr>
          <t xml:space="preserve">SK 11
</t>
        </r>
      </text>
    </comment>
    <comment ref="B110" authorId="0">
      <text>
        <r>
          <rPr>
            <sz val="9"/>
            <rFont val="Tahoma"/>
            <family val="2"/>
          </rPr>
          <t xml:space="preserve">SK 12
</t>
        </r>
      </text>
    </comment>
    <comment ref="B119" authorId="0">
      <text>
        <r>
          <rPr>
            <sz val="9"/>
            <rFont val="Tahoma"/>
            <family val="2"/>
          </rPr>
          <t xml:space="preserve">SK 13
</t>
        </r>
      </text>
    </comment>
    <comment ref="B128" authorId="0">
      <text>
        <r>
          <rPr>
            <sz val="9"/>
            <rFont val="Tahoma"/>
            <family val="2"/>
          </rPr>
          <t xml:space="preserve">Standard Kandungan (SK) 14
</t>
        </r>
      </text>
    </comment>
  </commentList>
</comments>
</file>

<file path=xl/sharedStrings.xml><?xml version="1.0" encoding="utf-8"?>
<sst xmlns="http://schemas.openxmlformats.org/spreadsheetml/2006/main" count="341" uniqueCount="181">
  <si>
    <t>BIL</t>
  </si>
  <si>
    <t>JANTINA</t>
  </si>
  <si>
    <t>NAMA MURID</t>
  </si>
  <si>
    <t>Berikut adalah pernyataan bagi kemahiran yang telah dikuasai:</t>
  </si>
  <si>
    <t>:</t>
  </si>
  <si>
    <t>Nama Murid</t>
  </si>
  <si>
    <t>Jantina</t>
  </si>
  <si>
    <t>Kelas</t>
  </si>
  <si>
    <t>Tarikh Pelaporan</t>
  </si>
  <si>
    <t>Kelas :</t>
  </si>
  <si>
    <t>NAMA GURU MATA PELAJARAN :</t>
  </si>
  <si>
    <t>………………………………..…............</t>
  </si>
  <si>
    <t>TAFSIRAN</t>
  </si>
  <si>
    <t>………………………………………..</t>
  </si>
  <si>
    <t>BAND KESELURUHAN</t>
  </si>
  <si>
    <t>Bil Pel</t>
  </si>
  <si>
    <t>Jumlah semua</t>
  </si>
  <si>
    <t xml:space="preserve">Murid menyatakan cara menghormati amalan beribadat pelbagai agama dan kepercayaan jiran </t>
  </si>
  <si>
    <t>Murid menunjuk cara menghormati amalan beribadat pelbagai agama dan kepercayaan jiran dalam sesuatu situasi dengan bimbingan</t>
  </si>
  <si>
    <t>Murid menerangkan kebaikanmenghormati amalan beribadat pelbagai agama dan kepercayaan jiran</t>
  </si>
  <si>
    <t xml:space="preserve">Murid mendemonstrasikan cara menghormati amalan beribadat pelbagai agama dan kepercayaan jiran dalam pelbagai situasi </t>
  </si>
  <si>
    <t>Murid mengamalkan sikap  menghormati amalan beribadat pelbagai agama dan kepercayaan jiran dalam kehidupan seharian</t>
  </si>
  <si>
    <t>Murid mengamalkan sikap  menghormati amalan beribadat pelbagai agama dan kepercayaan jiran dalam kehidupan seharian dan boleh dicontohi</t>
  </si>
  <si>
    <t>Murid menyatakancara membantu jiran</t>
  </si>
  <si>
    <t>Murid menceritakan  kepentingan memberi bantuan kepada jiran</t>
  </si>
  <si>
    <t>Murid menunjuk cara memberi bantuan kepada jiran dalam sesuatu situasi dengan bimbingan</t>
  </si>
  <si>
    <t xml:space="preserve">Murid mendemonstrasikan cara memberi bantuan kepada jiran dalam pelbagai situasi </t>
  </si>
  <si>
    <t>Murid mengamalkan sikap membantu jiran dalam kehidupan seharian</t>
  </si>
  <si>
    <t>Murid mengamalkan sikap membantu jiran dalam kehidupan seharian dan boleh dicontohi</t>
  </si>
  <si>
    <t>Murid menyatakan tanggungjawab sebagai jiran</t>
  </si>
  <si>
    <t>Murid menerangkan kepentingan melaksanakan tanggungjawab sebagai jiran</t>
  </si>
  <si>
    <t>Murid melaksanakan peranan sebagai jiran dalam sesuatu situasi  dengan bimbingan.</t>
  </si>
  <si>
    <t>Murid mempraktikkan  peranan sebagai jiran dalam pelbagai  situasi</t>
  </si>
  <si>
    <t>Muridmengamalkan peranan sebagai jirandalam kehidupan seharian.</t>
  </si>
  <si>
    <t>Murid mengamalkan peranan sebagai jirandalam kehidupan seharian dan boleh dicontohi.</t>
  </si>
  <si>
    <t>Murid menyenaraikan sumbangan jiran</t>
  </si>
  <si>
    <t>Murid memerihalkan cara menghargai sumbangan jiran.</t>
  </si>
  <si>
    <t>Murid menunjuk cara menghargai sumbangan jiran dalam sesuatu situasi dengan bimbingan.</t>
  </si>
  <si>
    <t>Murid mendemonstrasikan cara menghargai sumbangan jiran dalam pelbagai situasi.</t>
  </si>
  <si>
    <t>Murid mengamalkan sikap menghargai sumbangan jiran dalam kehidupan seharian dan boleh dicontohi.</t>
  </si>
  <si>
    <t>Murid mengamalkan sikap menghargai sumbangan jiran dalam kehidupan seharian</t>
  </si>
  <si>
    <t>Murid menyatakan adab dalam pergaulan dengan jiran</t>
  </si>
  <si>
    <t>Murid menerangkan kepentingan mengamalkan adab dalam pergaulan dengan jiran.</t>
  </si>
  <si>
    <t>Murid menunjuk cara adab dalam pergaulan dengan jiran dalam sesuatu situasi dengan bimbingan.</t>
  </si>
  <si>
    <t>Murid mendemonstrasikan adab dalam pergaulan dengan jiran dalam pelbagai situasi.</t>
  </si>
  <si>
    <t>Murid mempraktikkan adab dalam pergaulan dengan jiran dalam kehidupan seharian</t>
  </si>
  <si>
    <t>Murid mengamalkan adab dalam pergaulan dengan jiran dalam kehidupan seharian dan boleh dicontohi.</t>
  </si>
  <si>
    <t>Murid menyatakan cara menghormati jiran</t>
  </si>
  <si>
    <t>Murid menerangkan kepentingan menghormati jiran.</t>
  </si>
  <si>
    <t>Murid menunjuk cara menghormati jiran dalam sesuatu situasi dengan bimbingan.</t>
  </si>
  <si>
    <t xml:space="preserve">Murid mendemonstrasikan cara menghormati jiran dalam pelbagai situasi. </t>
  </si>
  <si>
    <t>Murid mengamalkan sikap menghormati jiran dalam kehidupan seharian.</t>
  </si>
  <si>
    <t>Murid mengamalkan sikap menghormati jiran dalam kehidupan seharian dan boleh dicontohi.</t>
  </si>
  <si>
    <t>Murid menyatakan cara menyayangi jiran</t>
  </si>
  <si>
    <t>Murid menerangkan kepentingan menyayangi jiran</t>
  </si>
  <si>
    <t>Murid menunjuk cara sikap menyayangi jiran dalam sesuatu situasi dengan bimbingan.</t>
  </si>
  <si>
    <t>Murid mendemonstrasikan sikap menyayangi jiran dalam pelbagai situasi.</t>
  </si>
  <si>
    <t>Murid mengamalkan nilai menyayangi jiran dalam kehidupan seharian.</t>
  </si>
  <si>
    <t>Murid mengamalkan nilai menyayangi jiran dalam kehidupan seharian dan boleh dicontohi.</t>
  </si>
  <si>
    <t>Murid menyatakan cara bersikap adil kepada jiran</t>
  </si>
  <si>
    <t>Murid menceritakan kepentingan bersikap adil terhadap jiran</t>
  </si>
  <si>
    <t>Murid  menunjuk cara bersikap adil terhadap jiran dalam sesuatu situasi dengan bimbingan.</t>
  </si>
  <si>
    <t>Murid mendemonstrasikan cara bersikap adil terhadap jiran dalam pelbagai situasi.</t>
  </si>
  <si>
    <t>Murid mengamalkan cara bersikap adil terhadap jiran dalam kehidupan seharian.</t>
  </si>
  <si>
    <t>Murid mengamalkan cara bersikap adil terhadap jiran dalam kehidupan seharian dan boleh dicontohi.</t>
  </si>
  <si>
    <t>Murid  menyatakan cara menyuarakan pandangan yang membina terhadap jiran.</t>
  </si>
  <si>
    <t>Murid menyenaraikan kepentingan berani menyuarakan pandangan membina terhadap jiran.</t>
  </si>
  <si>
    <t>Murid menunjuk cara sikap berani menyuarakan pandangan membina terhadap jiran dalam sesuatu situasi dengan bimbingan.</t>
  </si>
  <si>
    <t>Murid mendemonstrasikan sikap berani menyuarakan pandangan membina terhadap jiran dalam pelbagai situasi secara beradab.</t>
  </si>
  <si>
    <t>Murid mengamalkan sikap berani menyuarakan pandangan yang membina terhadap jiran dalam kehidupan seharian secara beradab.</t>
  </si>
  <si>
    <t>Murid mengamalkan sikap berani menyuarakan             pandangan yang membina terhadap jiran dalam kehidupan seharian secara beradab dan boleh dicontohi.</t>
  </si>
  <si>
    <t>Murid menyatakan sikap jujur terhadap jiran.</t>
  </si>
  <si>
    <t>Murid menjelaskan kepentingan bersikap jujur terhadap jiran.</t>
  </si>
  <si>
    <t>Murid menunjuk cara bersikap jujur  terhadap jiran dalam sesuatu situasi dengan bimbingan</t>
  </si>
  <si>
    <t xml:space="preserve">Murid mendemonstrasikan cara bersikap jujur  terhadap jiran dalam pelbagai situasi. </t>
  </si>
  <si>
    <t>Murid mengamalkan sikap jujur terhadap jiran dalam kehidupan seharian.</t>
  </si>
  <si>
    <t>Murid mengamalkan sikap jujur terhadap jiran dalam kehidupan seharian dan boleh dicontohi.</t>
  </si>
  <si>
    <t>Murid menyatakan cara bersikap rajin sesama jiran.</t>
  </si>
  <si>
    <t>Murid menceritakan kepentingan bersikap rajin sesama jiran.</t>
  </si>
  <si>
    <t xml:space="preserve">Murid menunjuk cara bersikap rajin sesama jiran dalam sesuatu situasi dengan bimbingan. </t>
  </si>
  <si>
    <t xml:space="preserve">Murid mendemonstrasikan cara bersikap rajin sesama jiran dalam pelbagai situasi. </t>
  </si>
  <si>
    <t xml:space="preserve">Murid mengamalkan sikap rajin sesama jiran
dalam kehidupan seharian.
</t>
  </si>
  <si>
    <t>Murid mengamalkan sikap rajin sesama jiran dalam kehidupan dan boleh dicontohi</t>
  </si>
  <si>
    <t>Murid menyatakan aktiviti yang dilakukan bersama-sama jiran.</t>
  </si>
  <si>
    <t>Murid menerangkan kesan bekerjasama dengan jiran.</t>
  </si>
  <si>
    <t>Murid menunjuk cara melakukan aktiviti bersama-sama dengan jiran dalam sesuatu situasi dengan bimbingan.</t>
  </si>
  <si>
    <t>Murid mendemonstrasikan cara melakukan aktiviti bersama-sama dengan jiran dalam pelbagai situasi.</t>
  </si>
  <si>
    <t>Murid mengamalkan sikap bekerjasama dengan jiran dalam kehidupan seharian.</t>
  </si>
  <si>
    <t>Murid mengamalkan sikap bekerjasama dengan jiran dalam kehidupan seharian dan boleh dicontohi.</t>
  </si>
  <si>
    <t>Murid menyatakan cara bersikap sederhana sesama jiran</t>
  </si>
  <si>
    <t>Murid menceritakan kepentingan bersikap sederhana sesama jiran.</t>
  </si>
  <si>
    <t>Murid menunjuk cara bersikap sederhana sesama jiran dalam sesuatu situasi dengan bimbingan.</t>
  </si>
  <si>
    <t>Murid mendemonstrasikan cara bersikap sederhana sesama jiran dalam pelbagai situasi.</t>
  </si>
  <si>
    <t>Murid mengamalkan sikap sederhana sesama jiran dalam kehidupan seharian.</t>
  </si>
  <si>
    <t>Murid mengamalkan sikap sederhana sesama jiran dalam kehidupan seharian dan boleh dicontohi.</t>
  </si>
  <si>
    <t>Murid menyatakan cara bertoleransi sesama jiran.</t>
  </si>
  <si>
    <t>Murid menceritakan kebaikan bertoleransi sesama jiran.</t>
  </si>
  <si>
    <t>Murid mendemonstrasikan cara bertoleransi sesama jiran dalam pelbagai situasi.</t>
  </si>
  <si>
    <t>Murid mengamalkan sikap toleransi sesama jiran dalam kehidupan seharian dan boleh dicontohi.</t>
  </si>
  <si>
    <t>Murid mengamalkan sikap toleransi sesama jiran dalam kehidupan seharian.</t>
  </si>
  <si>
    <t xml:space="preserve">  </t>
  </si>
  <si>
    <t>Kepercayaan Kepada Tuhan</t>
  </si>
  <si>
    <t>Menghormati Amalan Beribadat Pelbagai Agama dan Kepercayaan Jiran</t>
  </si>
  <si>
    <t>Baik hati</t>
  </si>
  <si>
    <t>Memberi Bantuan Kepada Jiran</t>
  </si>
  <si>
    <t>Melaksanakan tanggungjawab sebagai jiran</t>
  </si>
  <si>
    <t>Berterima Kasih</t>
  </si>
  <si>
    <t>Menghargai Sumbangan jiran</t>
  </si>
  <si>
    <t>Hemah Tinggi</t>
  </si>
  <si>
    <t>Mengamalkan Adab Dalam Pergaulan Dengan Jiran</t>
  </si>
  <si>
    <t>Menghormati jiran</t>
  </si>
  <si>
    <t>Hormat</t>
  </si>
  <si>
    <t>Kasih Sayang</t>
  </si>
  <si>
    <t>Menyayangi jiran</t>
  </si>
  <si>
    <t>Keadilan</t>
  </si>
  <si>
    <t>Keberanian</t>
  </si>
  <si>
    <t>Mengamalkan Keadilan Terhadap jiran</t>
  </si>
  <si>
    <t>Mengamalkan sikap berani menyuarakan Pandangan yang Membina Terhadap jiran</t>
  </si>
  <si>
    <t>Kejujuran</t>
  </si>
  <si>
    <t>Mengamalkan Sikap Jujur Dalam Perhubungan dengan Jiran</t>
  </si>
  <si>
    <t>Kerajinan</t>
  </si>
  <si>
    <t>Mengamalkan Sikap Rajin Sesama Jiran</t>
  </si>
  <si>
    <t>Kerjasama</t>
  </si>
  <si>
    <t>Bekerjasama Dengan Jiran</t>
  </si>
  <si>
    <t>Kesederhanaan</t>
  </si>
  <si>
    <t>Mengamalkan Sikap sederhana Sesama Jiran</t>
  </si>
  <si>
    <t>Toleransi</t>
  </si>
  <si>
    <t>Mengamalkan Sikap Toleransi Sesama Jiran</t>
  </si>
  <si>
    <t>Keseluruhan</t>
  </si>
  <si>
    <t>(Guru Matapelajaran Pendidikan Moral)</t>
  </si>
  <si>
    <t>( Guru Besar )</t>
  </si>
  <si>
    <t>TAHAP PENGUASAAN</t>
  </si>
  <si>
    <t>STANDARD KANDUNGAN</t>
  </si>
  <si>
    <t>TP1</t>
  </si>
  <si>
    <t>TP2</t>
  </si>
  <si>
    <t>TP3</t>
  </si>
  <si>
    <t>TP4</t>
  </si>
  <si>
    <t>TP5</t>
  </si>
  <si>
    <t>TP6</t>
  </si>
  <si>
    <t xml:space="preserve"> </t>
  </si>
  <si>
    <t>Tahap Penguasaan</t>
  </si>
  <si>
    <t>SK1</t>
  </si>
  <si>
    <t>SK2</t>
  </si>
  <si>
    <t>SK3</t>
  </si>
  <si>
    <t>SK4</t>
  </si>
  <si>
    <t>SK5</t>
  </si>
  <si>
    <t>SK6</t>
  </si>
  <si>
    <t>SK7</t>
  </si>
  <si>
    <t>SK8</t>
  </si>
  <si>
    <t>SK9</t>
  </si>
  <si>
    <t>SK10</t>
  </si>
  <si>
    <t>SK11</t>
  </si>
  <si>
    <t>SK12</t>
  </si>
  <si>
    <t>SK13</t>
  </si>
  <si>
    <t>SK14</t>
  </si>
  <si>
    <t>GRAF TAHAP PENGUASAAN NILAI BAGI MATA PELAJARAN PENDIDIKAN MORAL</t>
  </si>
  <si>
    <t>SK 1:MENGHORMATI AMALAN BERIBADAT PELBAGAI AGAMA DAN KEPERCAYAAN JIRAN</t>
  </si>
  <si>
    <t>SK 2:MEMBERI BANTUAN KEPADA JIRAN</t>
  </si>
  <si>
    <t>SK 3:MELAKSANAKAN TANGGUNGJAWAB SEBAGAI JIRAN</t>
  </si>
  <si>
    <t>SK 4:MENGHARGAI SUMBANGAN JIRAN</t>
  </si>
  <si>
    <t>SK 5:MENGAMALKAN ADAB DALAM PERGAULAN DENGAN JIRAN</t>
  </si>
  <si>
    <t>SK 6:MENGHORMATI JIRAN</t>
  </si>
  <si>
    <t>SK 7:MENYAYANGI JIRAN</t>
  </si>
  <si>
    <t>SK 8:MENGAMALKAN KEADILAN TERHADAP JIRAN</t>
  </si>
  <si>
    <t>SK 9:MENGAMALKAN SIKAP BERANI MENYUARAKAN PANDANGAN YANG MEMBINA TERHADAP JIRAN</t>
  </si>
  <si>
    <t>SK 10:MENGAMALKAN SIKAP JUJUR DALAM PERHUBUNGAN DENGAN JIRAN</t>
  </si>
  <si>
    <t>SK 11:MENGAMALKAN SIKAP RAJIN SESAMA JIRAN</t>
  </si>
  <si>
    <t>SK 12:BEKERJASAMA DENGAN JIRAN</t>
  </si>
  <si>
    <t>SK 13:MENGAMALKAN SIKAP SEDERHANA SESAMA JIRAN</t>
  </si>
  <si>
    <t>SK 14:MENGAMALKAN SIKAP TOLERANSI SESAMA JIRAN</t>
  </si>
  <si>
    <t>NO K/P</t>
  </si>
  <si>
    <t>NILAI</t>
  </si>
  <si>
    <t>Nama Guru P. Moral</t>
  </si>
  <si>
    <t>No. Kad Pengenalan</t>
  </si>
  <si>
    <t>Bertanggung  jawab</t>
  </si>
  <si>
    <t>DATA PERNYATAAN TAHAP PENGUASAAN MURID</t>
  </si>
  <si>
    <t xml:space="preserve"> SK SULTAN ABU BAKAR (1)</t>
  </si>
  <si>
    <t>JALAN JUNID 84000 MUAR, JOHOR</t>
  </si>
  <si>
    <t>PENTAKSIRAN  MATA PELAJARAN PENDIDIKAN MORAL TAHUN 4</t>
  </si>
  <si>
    <t>4 NILAM</t>
  </si>
  <si>
    <t>CIK NIMA BINTI HASSAN</t>
  </si>
</sst>
</file>

<file path=xl/styles.xml><?xml version="1.0" encoding="utf-8"?>
<styleSheet xmlns="http://schemas.openxmlformats.org/spreadsheetml/2006/main">
  <numFmts count="2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.0"/>
    <numFmt numFmtId="183" formatCode="0.000"/>
    <numFmt numFmtId="184" formatCode="000000\-00\-0000"/>
  </numFmts>
  <fonts count="48"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sz val="12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11"/>
      <color indexed="17"/>
      <name val="Arial"/>
      <family val="2"/>
    </font>
    <font>
      <sz val="12"/>
      <color indexed="17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8"/>
      <color indexed="8"/>
      <name val="Calibri"/>
      <family val="2"/>
    </font>
    <font>
      <sz val="9"/>
      <name val="宋体"/>
      <family val="0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26" fillId="0" borderId="0" xfId="0" applyFont="1" applyAlignment="1">
      <alignment/>
    </xf>
    <xf numFmtId="0" fontId="1" fillId="0" borderId="10" xfId="0" applyFont="1" applyBorder="1" applyAlignment="1">
      <alignment/>
    </xf>
    <xf numFmtId="0" fontId="27" fillId="0" borderId="0" xfId="0" applyFont="1" applyAlignment="1">
      <alignment/>
    </xf>
    <xf numFmtId="0" fontId="1" fillId="0" borderId="0" xfId="0" applyFont="1" applyBorder="1" applyAlignment="1">
      <alignment/>
    </xf>
    <xf numFmtId="0" fontId="26" fillId="0" borderId="0" xfId="0" applyFont="1" applyBorder="1" applyAlignment="1">
      <alignment vertical="center"/>
    </xf>
    <xf numFmtId="0" fontId="28" fillId="0" borderId="0" xfId="0" applyFont="1" applyAlignment="1">
      <alignment horizontal="left"/>
    </xf>
    <xf numFmtId="0" fontId="26" fillId="0" borderId="10" xfId="0" applyFont="1" applyBorder="1" applyAlignment="1" applyProtection="1">
      <alignment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23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 applyAlignment="1">
      <alignment vertical="top" wrapText="1"/>
    </xf>
    <xf numFmtId="0" fontId="26" fillId="0" borderId="10" xfId="0" applyFont="1" applyBorder="1" applyAlignment="1" applyProtection="1">
      <alignment horizontal="left" vertical="center"/>
      <protection locked="0"/>
    </xf>
    <xf numFmtId="0" fontId="29" fillId="0" borderId="10" xfId="0" applyFont="1" applyBorder="1" applyAlignment="1" applyProtection="1">
      <alignment horizontal="center" vertical="center"/>
      <protection locked="0"/>
    </xf>
    <xf numFmtId="1" fontId="29" fillId="0" borderId="10" xfId="0" applyNumberFormat="1" applyFont="1" applyBorder="1" applyAlignment="1" applyProtection="1">
      <alignment horizontal="center" vertical="center"/>
      <protection locked="0"/>
    </xf>
    <xf numFmtId="1" fontId="30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top"/>
    </xf>
    <xf numFmtId="0" fontId="31" fillId="20" borderId="10" xfId="0" applyFont="1" applyFill="1" applyBorder="1" applyAlignment="1">
      <alignment horizontal="center" vertical="center" wrapText="1"/>
    </xf>
    <xf numFmtId="0" fontId="32" fillId="20" borderId="10" xfId="0" applyFont="1" applyFill="1" applyBorder="1" applyAlignment="1">
      <alignment horizontal="center" vertical="center" wrapText="1"/>
    </xf>
    <xf numFmtId="0" fontId="31" fillId="20" borderId="10" xfId="0" applyFont="1" applyFill="1" applyBorder="1" applyAlignment="1">
      <alignment vertical="center" wrapText="1"/>
    </xf>
    <xf numFmtId="0" fontId="26" fillId="0" borderId="11" xfId="0" applyFont="1" applyBorder="1" applyAlignment="1" applyProtection="1">
      <alignment vertical="center"/>
      <protection locked="0"/>
    </xf>
    <xf numFmtId="0" fontId="26" fillId="0" borderId="12" xfId="0" applyFont="1" applyBorder="1" applyAlignment="1" applyProtection="1">
      <alignment vertical="center"/>
      <protection locked="0"/>
    </xf>
    <xf numFmtId="0" fontId="26" fillId="0" borderId="13" xfId="0" applyFont="1" applyBorder="1" applyAlignment="1" applyProtection="1">
      <alignment vertical="center"/>
      <protection locked="0"/>
    </xf>
    <xf numFmtId="0" fontId="26" fillId="0" borderId="14" xfId="0" applyFont="1" applyFill="1" applyBorder="1" applyAlignment="1" applyProtection="1">
      <alignment vertical="center"/>
      <protection locked="0"/>
    </xf>
    <xf numFmtId="0" fontId="3" fillId="24" borderId="13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wrapText="1"/>
    </xf>
    <xf numFmtId="0" fontId="4" fillId="24" borderId="16" xfId="0" applyFont="1" applyFill="1" applyBorder="1" applyAlignment="1">
      <alignment vertical="top" wrapText="1"/>
    </xf>
    <xf numFmtId="0" fontId="4" fillId="24" borderId="16" xfId="0" applyFont="1" applyFill="1" applyBorder="1" applyAlignment="1">
      <alignment wrapText="1"/>
    </xf>
    <xf numFmtId="0" fontId="4" fillId="24" borderId="17" xfId="0" applyFont="1" applyFill="1" applyBorder="1" applyAlignment="1">
      <alignment vertical="top" wrapText="1"/>
    </xf>
    <xf numFmtId="0" fontId="26" fillId="23" borderId="18" xfId="0" applyFont="1" applyFill="1" applyBorder="1" applyAlignment="1">
      <alignment horizontal="center" vertical="center" wrapText="1"/>
    </xf>
    <xf numFmtId="0" fontId="1" fillId="22" borderId="13" xfId="0" applyFont="1" applyFill="1" applyBorder="1" applyAlignment="1">
      <alignment horizontal="center" vertical="center"/>
    </xf>
    <xf numFmtId="0" fontId="26" fillId="22" borderId="16" xfId="0" applyFont="1" applyFill="1" applyBorder="1" applyAlignment="1">
      <alignment vertical="top"/>
    </xf>
    <xf numFmtId="0" fontId="26" fillId="22" borderId="16" xfId="0" applyFont="1" applyFill="1" applyBorder="1" applyAlignment="1">
      <alignment vertical="top" wrapText="1"/>
    </xf>
    <xf numFmtId="0" fontId="26" fillId="22" borderId="17" xfId="0" applyFont="1" applyFill="1" applyBorder="1" applyAlignment="1">
      <alignment wrapText="1"/>
    </xf>
    <xf numFmtId="0" fontId="1" fillId="2" borderId="13" xfId="0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vertical="top"/>
    </xf>
    <xf numFmtId="0" fontId="26" fillId="2" borderId="16" xfId="0" applyFont="1" applyFill="1" applyBorder="1" applyAlignment="1">
      <alignment vertical="top" wrapText="1"/>
    </xf>
    <xf numFmtId="0" fontId="1" fillId="2" borderId="16" xfId="0" applyFont="1" applyFill="1" applyBorder="1" applyAlignment="1">
      <alignment wrapText="1"/>
    </xf>
    <xf numFmtId="0" fontId="1" fillId="10" borderId="13" xfId="0" applyFont="1" applyFill="1" applyBorder="1" applyAlignment="1">
      <alignment horizontal="center" vertical="center"/>
    </xf>
    <xf numFmtId="0" fontId="26" fillId="10" borderId="16" xfId="0" applyFont="1" applyFill="1" applyBorder="1" applyAlignment="1">
      <alignment vertical="top" wrapText="1"/>
    </xf>
    <xf numFmtId="0" fontId="26" fillId="10" borderId="17" xfId="0" applyFont="1" applyFill="1" applyBorder="1" applyAlignment="1">
      <alignment vertical="top" wrapText="1"/>
    </xf>
    <xf numFmtId="0" fontId="1" fillId="9" borderId="13" xfId="0" applyFont="1" applyFill="1" applyBorder="1" applyAlignment="1">
      <alignment horizontal="center" vertical="center"/>
    </xf>
    <xf numFmtId="0" fontId="26" fillId="9" borderId="16" xfId="0" applyFont="1" applyFill="1" applyBorder="1" applyAlignment="1">
      <alignment vertical="top" wrapText="1"/>
    </xf>
    <xf numFmtId="0" fontId="26" fillId="9" borderId="17" xfId="0" applyFont="1" applyFill="1" applyBorder="1" applyAlignment="1">
      <alignment vertical="top" wrapText="1"/>
    </xf>
    <xf numFmtId="0" fontId="1" fillId="15" borderId="13" xfId="0" applyFont="1" applyFill="1" applyBorder="1" applyAlignment="1">
      <alignment horizontal="center" vertical="center"/>
    </xf>
    <xf numFmtId="0" fontId="26" fillId="15" borderId="16" xfId="0" applyFont="1" applyFill="1" applyBorder="1" applyAlignment="1">
      <alignment vertical="top" wrapText="1"/>
    </xf>
    <xf numFmtId="0" fontId="26" fillId="15" borderId="16" xfId="0" applyFont="1" applyFill="1" applyBorder="1" applyAlignment="1">
      <alignment vertical="top"/>
    </xf>
    <xf numFmtId="0" fontId="26" fillId="15" borderId="17" xfId="0" applyFont="1" applyFill="1" applyBorder="1" applyAlignment="1">
      <alignment vertical="top" wrapText="1"/>
    </xf>
    <xf numFmtId="0" fontId="1" fillId="5" borderId="13" xfId="0" applyFont="1" applyFill="1" applyBorder="1" applyAlignment="1">
      <alignment horizontal="center" vertical="center"/>
    </xf>
    <xf numFmtId="0" fontId="26" fillId="5" borderId="16" xfId="0" applyFont="1" applyFill="1" applyBorder="1" applyAlignment="1">
      <alignment vertical="top" wrapText="1"/>
    </xf>
    <xf numFmtId="0" fontId="26" fillId="5" borderId="17" xfId="0" applyFont="1" applyFill="1" applyBorder="1" applyAlignment="1">
      <alignment vertical="top" wrapText="1"/>
    </xf>
    <xf numFmtId="0" fontId="1" fillId="20" borderId="13" xfId="0" applyFont="1" applyFill="1" applyBorder="1" applyAlignment="1">
      <alignment horizontal="center" vertical="center"/>
    </xf>
    <xf numFmtId="0" fontId="26" fillId="20" borderId="16" xfId="0" applyFont="1" applyFill="1" applyBorder="1" applyAlignment="1">
      <alignment vertical="top" wrapText="1"/>
    </xf>
    <xf numFmtId="0" fontId="26" fillId="20" borderId="17" xfId="0" applyFont="1" applyFill="1" applyBorder="1" applyAlignment="1">
      <alignment vertical="top" wrapText="1"/>
    </xf>
    <xf numFmtId="0" fontId="1" fillId="25" borderId="13" xfId="0" applyFont="1" applyFill="1" applyBorder="1" applyAlignment="1">
      <alignment horizontal="center" vertical="center"/>
    </xf>
    <xf numFmtId="0" fontId="26" fillId="25" borderId="16" xfId="0" applyFont="1" applyFill="1" applyBorder="1" applyAlignment="1">
      <alignment vertical="top" wrapText="1"/>
    </xf>
    <xf numFmtId="0" fontId="26" fillId="25" borderId="17" xfId="0" applyFont="1" applyFill="1" applyBorder="1" applyAlignment="1">
      <alignment vertical="top" wrapText="1"/>
    </xf>
    <xf numFmtId="0" fontId="1" fillId="11" borderId="13" xfId="0" applyFont="1" applyFill="1" applyBorder="1" applyAlignment="1">
      <alignment horizontal="center" vertical="center"/>
    </xf>
    <xf numFmtId="0" fontId="26" fillId="11" borderId="16" xfId="0" applyFont="1" applyFill="1" applyBorder="1" applyAlignment="1">
      <alignment vertical="top" wrapText="1"/>
    </xf>
    <xf numFmtId="0" fontId="26" fillId="11" borderId="17" xfId="0" applyFont="1" applyFill="1" applyBorder="1" applyAlignment="1">
      <alignment vertical="top" wrapText="1"/>
    </xf>
    <xf numFmtId="0" fontId="1" fillId="7" borderId="13" xfId="0" applyFont="1" applyFill="1" applyBorder="1" applyAlignment="1">
      <alignment horizontal="center" vertical="center"/>
    </xf>
    <xf numFmtId="0" fontId="26" fillId="7" borderId="16" xfId="0" applyFont="1" applyFill="1" applyBorder="1" applyAlignment="1">
      <alignment vertical="top" wrapText="1"/>
    </xf>
    <xf numFmtId="0" fontId="26" fillId="7" borderId="16" xfId="0" applyFont="1" applyFill="1" applyBorder="1" applyAlignment="1">
      <alignment vertical="top" wrapText="1"/>
    </xf>
    <xf numFmtId="0" fontId="26" fillId="7" borderId="17" xfId="0" applyFont="1" applyFill="1" applyBorder="1" applyAlignment="1">
      <alignment vertical="top" wrapText="1"/>
    </xf>
    <xf numFmtId="0" fontId="1" fillId="13" borderId="13" xfId="0" applyFont="1" applyFill="1" applyBorder="1" applyAlignment="1">
      <alignment horizontal="center" vertical="center"/>
    </xf>
    <xf numFmtId="0" fontId="26" fillId="13" borderId="16" xfId="0" applyFont="1" applyFill="1" applyBorder="1" applyAlignment="1">
      <alignment/>
    </xf>
    <xf numFmtId="0" fontId="26" fillId="13" borderId="16" xfId="0" applyFont="1" applyFill="1" applyBorder="1" applyAlignment="1">
      <alignment vertical="top" wrapText="1"/>
    </xf>
    <xf numFmtId="0" fontId="26" fillId="13" borderId="17" xfId="0" applyFont="1" applyFill="1" applyBorder="1" applyAlignment="1">
      <alignment vertical="top" wrapText="1"/>
    </xf>
    <xf numFmtId="0" fontId="26" fillId="10" borderId="16" xfId="0" applyFont="1" applyFill="1" applyBorder="1" applyAlignment="1">
      <alignment/>
    </xf>
    <xf numFmtId="0" fontId="26" fillId="11" borderId="16" xfId="0" applyFont="1" applyFill="1" applyBorder="1" applyAlignment="1">
      <alignment/>
    </xf>
    <xf numFmtId="0" fontId="1" fillId="10" borderId="14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0" fontId="1" fillId="11" borderId="14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center"/>
    </xf>
    <xf numFmtId="0" fontId="1" fillId="13" borderId="14" xfId="0" applyFont="1" applyFill="1" applyBorder="1" applyAlignment="1">
      <alignment horizontal="center" vertical="center"/>
    </xf>
    <xf numFmtId="0" fontId="1" fillId="13" borderId="19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1" fillId="25" borderId="14" xfId="0" applyFont="1" applyFill="1" applyBorder="1" applyAlignment="1">
      <alignment horizontal="center" vertical="center"/>
    </xf>
    <xf numFmtId="0" fontId="1" fillId="25" borderId="19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center" vertical="center"/>
    </xf>
    <xf numFmtId="0" fontId="1" fillId="20" borderId="19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left" vertical="center" wrapText="1"/>
    </xf>
    <xf numFmtId="0" fontId="34" fillId="0" borderId="17" xfId="0" applyFont="1" applyBorder="1" applyAlignment="1">
      <alignment horizontal="left" vertical="center" wrapText="1"/>
    </xf>
    <xf numFmtId="0" fontId="34" fillId="0" borderId="21" xfId="0" applyFont="1" applyBorder="1" applyAlignment="1">
      <alignment horizontal="left" vertical="center"/>
    </xf>
    <xf numFmtId="0" fontId="34" fillId="0" borderId="22" xfId="0" applyFont="1" applyBorder="1" applyAlignment="1">
      <alignment horizontal="left" vertical="center"/>
    </xf>
    <xf numFmtId="0" fontId="34" fillId="0" borderId="15" xfId="0" applyFont="1" applyBorder="1" applyAlignment="1">
      <alignment horizontal="left" vertical="center"/>
    </xf>
    <xf numFmtId="0" fontId="34" fillId="0" borderId="23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15" borderId="14" xfId="0" applyFont="1" applyFill="1" applyBorder="1" applyAlignment="1">
      <alignment horizontal="center" vertical="center"/>
    </xf>
    <xf numFmtId="0" fontId="1" fillId="15" borderId="19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/>
    </xf>
    <xf numFmtId="0" fontId="1" fillId="22" borderId="14" xfId="0" applyFont="1" applyFill="1" applyBorder="1" applyAlignment="1">
      <alignment horizontal="center" vertical="center"/>
    </xf>
    <xf numFmtId="0" fontId="1" fillId="22" borderId="19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 vertical="center"/>
    </xf>
    <xf numFmtId="0" fontId="34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/>
    </xf>
    <xf numFmtId="0" fontId="34" fillId="0" borderId="15" xfId="0" applyFont="1" applyBorder="1" applyAlignment="1">
      <alignment horizontal="left"/>
    </xf>
    <xf numFmtId="0" fontId="34" fillId="0" borderId="23" xfId="0" applyFont="1" applyBorder="1" applyAlignment="1">
      <alignment horizontal="center" vertical="center"/>
    </xf>
    <xf numFmtId="0" fontId="34" fillId="0" borderId="16" xfId="0" applyFont="1" applyBorder="1" applyAlignment="1">
      <alignment horizontal="left" vertical="center" wrapText="1"/>
    </xf>
    <xf numFmtId="0" fontId="35" fillId="0" borderId="23" xfId="0" applyFont="1" applyBorder="1" applyAlignment="1">
      <alignment/>
    </xf>
    <xf numFmtId="0" fontId="34" fillId="0" borderId="16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left" vertical="center" wrapText="1"/>
    </xf>
    <xf numFmtId="0" fontId="34" fillId="0" borderId="16" xfId="0" applyFont="1" applyBorder="1" applyAlignment="1">
      <alignment vertical="top" wrapText="1"/>
    </xf>
    <xf numFmtId="0" fontId="34" fillId="0" borderId="16" xfId="0" applyFont="1" applyBorder="1" applyAlignment="1">
      <alignment vertical="center" wrapText="1"/>
    </xf>
    <xf numFmtId="0" fontId="34" fillId="0" borderId="16" xfId="0" applyFont="1" applyBorder="1" applyAlignment="1">
      <alignment wrapText="1"/>
    </xf>
    <xf numFmtId="0" fontId="34" fillId="0" borderId="24" xfId="0" applyFont="1" applyBorder="1" applyAlignment="1">
      <alignment horizontal="center" vertical="center"/>
    </xf>
    <xf numFmtId="0" fontId="34" fillId="0" borderId="17" xfId="0" applyFont="1" applyBorder="1" applyAlignment="1">
      <alignment vertical="top" wrapText="1"/>
    </xf>
    <xf numFmtId="0" fontId="34" fillId="0" borderId="22" xfId="0" applyFont="1" applyBorder="1" applyAlignment="1">
      <alignment horizontal="center" vertical="center"/>
    </xf>
    <xf numFmtId="0" fontId="34" fillId="0" borderId="15" xfId="0" applyFont="1" applyBorder="1" applyAlignment="1">
      <alignment vertical="top" wrapText="1"/>
    </xf>
    <xf numFmtId="0" fontId="34" fillId="0" borderId="0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17" xfId="0" applyFont="1" applyBorder="1" applyAlignment="1">
      <alignment horizontal="left" vertical="top" wrapText="1"/>
    </xf>
    <xf numFmtId="0" fontId="34" fillId="0" borderId="22" xfId="0" applyFont="1" applyBorder="1" applyAlignment="1">
      <alignment/>
    </xf>
    <xf numFmtId="0" fontId="34" fillId="0" borderId="15" xfId="0" applyFont="1" applyBorder="1" applyAlignment="1">
      <alignment/>
    </xf>
    <xf numFmtId="0" fontId="34" fillId="0" borderId="20" xfId="0" applyFont="1" applyBorder="1" applyAlignment="1">
      <alignment/>
    </xf>
    <xf numFmtId="0" fontId="34" fillId="0" borderId="17" xfId="0" applyFont="1" applyBorder="1" applyAlignment="1">
      <alignment/>
    </xf>
    <xf numFmtId="0" fontId="34" fillId="0" borderId="21" xfId="0" applyFont="1" applyBorder="1" applyAlignment="1">
      <alignment vertical="center"/>
    </xf>
    <xf numFmtId="0" fontId="34" fillId="0" borderId="22" xfId="0" applyFont="1" applyBorder="1" applyAlignment="1">
      <alignment vertical="center"/>
    </xf>
    <xf numFmtId="0" fontId="34" fillId="0" borderId="24" xfId="0" applyFont="1" applyBorder="1" applyAlignment="1">
      <alignment/>
    </xf>
    <xf numFmtId="0" fontId="34" fillId="0" borderId="0" xfId="0" applyFont="1" applyAlignment="1">
      <alignment horizontal="right"/>
    </xf>
    <xf numFmtId="0" fontId="3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/>
    </xf>
    <xf numFmtId="0" fontId="36" fillId="0" borderId="0" xfId="0" applyFont="1" applyAlignment="1">
      <alignment/>
    </xf>
    <xf numFmtId="0" fontId="26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37" fillId="0" borderId="10" xfId="0" applyFont="1" applyBorder="1" applyAlignment="1">
      <alignment vertical="center" wrapText="1"/>
    </xf>
    <xf numFmtId="49" fontId="29" fillId="0" borderId="10" xfId="0" applyNumberFormat="1" applyFont="1" applyBorder="1" applyAlignment="1" quotePrefix="1">
      <alignment vertical="center"/>
    </xf>
    <xf numFmtId="0" fontId="29" fillId="26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 quotePrefix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 quotePrefix="1">
      <alignment horizontal="left" vertical="center"/>
    </xf>
    <xf numFmtId="49" fontId="29" fillId="0" borderId="10" xfId="0" applyNumberFormat="1" applyFont="1" applyBorder="1" applyAlignment="1">
      <alignment horizontal="left" vertical="center"/>
    </xf>
    <xf numFmtId="49" fontId="38" fillId="0" borderId="10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40" fillId="0" borderId="14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184" fontId="29" fillId="0" borderId="10" xfId="0" applyNumberFormat="1" applyFont="1" applyBorder="1" applyAlignment="1" applyProtection="1">
      <alignment horizontal="center" vertical="center"/>
      <protection locked="0"/>
    </xf>
    <xf numFmtId="184" fontId="28" fillId="0" borderId="0" xfId="0" applyNumberFormat="1" applyFont="1" applyAlignment="1">
      <alignment horizontal="left"/>
    </xf>
    <xf numFmtId="0" fontId="37" fillId="0" borderId="19" xfId="0" applyFont="1" applyBorder="1" applyAlignment="1">
      <alignment vertical="center" wrapText="1"/>
    </xf>
    <xf numFmtId="0" fontId="2" fillId="26" borderId="19" xfId="0" applyFont="1" applyFill="1" applyBorder="1" applyAlignment="1">
      <alignment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23" xfId="0" applyFont="1" applyBorder="1" applyAlignment="1">
      <alignment horizontal="left" vertical="center" wrapText="1"/>
    </xf>
    <xf numFmtId="0" fontId="41" fillId="20" borderId="15" xfId="0" applyFont="1" applyFill="1" applyBorder="1" applyAlignment="1">
      <alignment horizontal="center" vertical="center" wrapText="1"/>
    </xf>
    <xf numFmtId="0" fontId="41" fillId="20" borderId="17" xfId="0" applyFont="1" applyFill="1" applyBorder="1" applyAlignment="1">
      <alignment horizontal="center" vertical="center" wrapText="1"/>
    </xf>
    <xf numFmtId="0" fontId="26" fillId="0" borderId="0" xfId="0" applyFont="1" applyAlignment="1" applyProtection="1">
      <alignment horizontal="center" vertical="center"/>
      <protection locked="0"/>
    </xf>
    <xf numFmtId="0" fontId="32" fillId="0" borderId="10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1" fillId="2" borderId="16" xfId="0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27" fillId="0" borderId="18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left"/>
    </xf>
    <xf numFmtId="0" fontId="34" fillId="0" borderId="23" xfId="0" applyFont="1" applyBorder="1" applyAlignment="1">
      <alignment horizontal="left" vertical="top" wrapText="1"/>
    </xf>
    <xf numFmtId="0" fontId="34" fillId="0" borderId="16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4" fillId="0" borderId="21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/>
    </xf>
    <xf numFmtId="0" fontId="34" fillId="0" borderId="24" xfId="0" applyFont="1" applyBorder="1" applyAlignment="1">
      <alignment horizontal="left" vertical="center"/>
    </xf>
    <xf numFmtId="0" fontId="34" fillId="0" borderId="20" xfId="0" applyFont="1" applyBorder="1" applyAlignment="1">
      <alignment horizontal="left" vertical="center"/>
    </xf>
    <xf numFmtId="0" fontId="34" fillId="0" borderId="17" xfId="0" applyFont="1" applyBorder="1" applyAlignment="1">
      <alignment horizontal="left" vertical="center"/>
    </xf>
    <xf numFmtId="0" fontId="28" fillId="0" borderId="0" xfId="0" applyFont="1" applyAlignment="1">
      <alignment horizontal="center"/>
    </xf>
    <xf numFmtId="0" fontId="34" fillId="0" borderId="18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34" fillId="0" borderId="0" xfId="0" applyFont="1" applyAlignment="1">
      <alignment horizontal="left" vertical="top" wrapText="1"/>
    </xf>
    <xf numFmtId="0" fontId="28" fillId="0" borderId="0" xfId="0" applyFont="1" applyAlignment="1">
      <alignment horizontal="left"/>
    </xf>
    <xf numFmtId="0" fontId="26" fillId="0" borderId="0" xfId="0" applyFont="1" applyAlignment="1">
      <alignment horizontal="center" vertical="top"/>
    </xf>
    <xf numFmtId="0" fontId="34" fillId="0" borderId="0" xfId="0" applyFont="1" applyAlignment="1">
      <alignment horizontal="left"/>
    </xf>
    <xf numFmtId="0" fontId="34" fillId="0" borderId="0" xfId="0" applyFont="1" applyBorder="1" applyAlignment="1">
      <alignment horizontal="left" vertical="top" wrapText="1"/>
    </xf>
    <xf numFmtId="0" fontId="34" fillId="0" borderId="23" xfId="0" applyFont="1" applyBorder="1" applyAlignment="1">
      <alignment horizontal="left" wrapText="1"/>
    </xf>
    <xf numFmtId="0" fontId="34" fillId="0" borderId="16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885"/>
          <c:w val="0.9302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Graf!$C$5:$H$5</c:f>
              <c:strCache/>
            </c:strRef>
          </c:cat>
          <c:val>
            <c:numRef>
              <c:f>Graf!$C$6:$H$6</c:f>
              <c:numCach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33</c:v>
                </c:pt>
                <c:pt idx="5">
                  <c:v>12</c:v>
                </c:pt>
              </c:numCache>
            </c:numRef>
          </c:val>
        </c:ser>
        <c:overlap val="-25"/>
        <c:axId val="6801071"/>
        <c:axId val="61209640"/>
      </c:barChart>
      <c:catAx>
        <c:axId val="68010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209640"/>
        <c:crosses val="autoZero"/>
        <c:auto val="1"/>
        <c:lblOffset val="100"/>
        <c:tickLblSkip val="1"/>
        <c:noMultiLvlLbl val="0"/>
      </c:catAx>
      <c:valAx>
        <c:axId val="61209640"/>
        <c:scaling>
          <c:orientation val="minMax"/>
        </c:scaling>
        <c:axPos val="l"/>
        <c:delete val="1"/>
        <c:majorTickMark val="out"/>
        <c:minorTickMark val="none"/>
        <c:tickLblPos val="nextTo"/>
        <c:crossAx val="68010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SK 10: Mengamalkan Sikap Jujur Dalam Perhubungan Dengan Jiran</a:t>
            </a:r>
          </a:p>
        </c:rich>
      </c:tx>
      <c:layout>
        <c:manualLayout>
          <c:xMode val="factor"/>
          <c:yMode val="factor"/>
          <c:x val="-0.0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28825"/>
          <c:w val="0.914"/>
          <c:h val="0.7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Graf!$B$46</c:f>
              <c:strCache>
                <c:ptCount val="1"/>
                <c:pt idx="0">
                  <c:v>Bil Pel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Graf!$C$45:$H$45</c:f>
              <c:strCache/>
            </c:strRef>
          </c:cat>
          <c:val>
            <c:numRef>
              <c:f>Graf!$C$46:$H$46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-25"/>
        <c:axId val="66439097"/>
        <c:axId val="61080962"/>
      </c:barChart>
      <c:catAx>
        <c:axId val="664390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080962"/>
        <c:crosses val="autoZero"/>
        <c:auto val="1"/>
        <c:lblOffset val="100"/>
        <c:tickLblSkip val="1"/>
        <c:noMultiLvlLbl val="0"/>
      </c:catAx>
      <c:valAx>
        <c:axId val="61080962"/>
        <c:scaling>
          <c:orientation val="minMax"/>
        </c:scaling>
        <c:axPos val="l"/>
        <c:delete val="1"/>
        <c:majorTickMark val="out"/>
        <c:minorTickMark val="none"/>
        <c:tickLblPos val="nextTo"/>
        <c:crossAx val="664390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SK 11: Mengamalkan Sikap Rajin Sesama Jiran </a:t>
            </a:r>
          </a:p>
        </c:rich>
      </c:tx>
      <c:layout>
        <c:manualLayout>
          <c:xMode val="factor"/>
          <c:yMode val="factor"/>
          <c:x val="-0.104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28825"/>
          <c:w val="0.91475"/>
          <c:h val="0.7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Graf!$K$46</c:f>
              <c:strCache>
                <c:ptCount val="1"/>
                <c:pt idx="0">
                  <c:v>Bil Pel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Graf!$L$45:$Q$45</c:f>
              <c:strCache/>
            </c:strRef>
          </c:cat>
          <c:val>
            <c:numRef>
              <c:f>Graf!$L$46:$Q$46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-25"/>
        <c:axId val="12857747"/>
        <c:axId val="48610860"/>
      </c:barChart>
      <c:catAx>
        <c:axId val="128577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610860"/>
        <c:crosses val="autoZero"/>
        <c:auto val="1"/>
        <c:lblOffset val="100"/>
        <c:tickLblSkip val="1"/>
        <c:noMultiLvlLbl val="0"/>
      </c:catAx>
      <c:valAx>
        <c:axId val="48610860"/>
        <c:scaling>
          <c:orientation val="minMax"/>
        </c:scaling>
        <c:axPos val="l"/>
        <c:delete val="1"/>
        <c:majorTickMark val="out"/>
        <c:minorTickMark val="none"/>
        <c:tickLblPos val="nextTo"/>
        <c:crossAx val="128577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SK 12: Bekerjasama Dengan Jiran</a:t>
            </a:r>
          </a:p>
        </c:rich>
      </c:tx>
      <c:layout>
        <c:manualLayout>
          <c:xMode val="factor"/>
          <c:yMode val="factor"/>
          <c:x val="-0.15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925"/>
          <c:w val="0.9255"/>
          <c:h val="0.8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Graf!$S$46</c:f>
              <c:strCache>
                <c:ptCount val="1"/>
                <c:pt idx="0">
                  <c:v>Bil Pel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Graf!$T$45:$Y$45</c:f>
              <c:strCache/>
            </c:strRef>
          </c:cat>
          <c:val>
            <c:numRef>
              <c:f>Graf!$T$46:$Y$46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-25"/>
        <c:axId val="34844557"/>
        <c:axId val="45165558"/>
      </c:barChart>
      <c:catAx>
        <c:axId val="348445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165558"/>
        <c:crosses val="autoZero"/>
        <c:auto val="1"/>
        <c:lblOffset val="100"/>
        <c:tickLblSkip val="1"/>
        <c:noMultiLvlLbl val="0"/>
      </c:catAx>
      <c:valAx>
        <c:axId val="45165558"/>
        <c:scaling>
          <c:orientation val="minMax"/>
        </c:scaling>
        <c:axPos val="l"/>
        <c:delete val="1"/>
        <c:majorTickMark val="out"/>
        <c:minorTickMark val="none"/>
        <c:tickLblPos val="nextTo"/>
        <c:crossAx val="348445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SK 13: Mengamalkan Sikap Sederhana Sesama Jiran</a:t>
            </a:r>
          </a:p>
        </c:rich>
      </c:tx>
      <c:layout>
        <c:manualLayout>
          <c:xMode val="factor"/>
          <c:yMode val="factor"/>
          <c:x val="-0.16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29575"/>
          <c:w val="0.91775"/>
          <c:h val="0.7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Graf!$B$60</c:f>
              <c:strCache>
                <c:ptCount val="1"/>
                <c:pt idx="0">
                  <c:v>Bil Pel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Graf!$C$59:$H$59</c:f>
              <c:strCache/>
            </c:strRef>
          </c:cat>
          <c:val>
            <c:numRef>
              <c:f>Graf!$C$60:$H$60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-25"/>
        <c:axId val="3836839"/>
        <c:axId val="34531552"/>
      </c:barChart>
      <c:catAx>
        <c:axId val="38368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531552"/>
        <c:crosses val="autoZero"/>
        <c:auto val="1"/>
        <c:lblOffset val="100"/>
        <c:tickLblSkip val="1"/>
        <c:noMultiLvlLbl val="0"/>
      </c:catAx>
      <c:valAx>
        <c:axId val="34531552"/>
        <c:scaling>
          <c:orientation val="minMax"/>
        </c:scaling>
        <c:axPos val="l"/>
        <c:delete val="1"/>
        <c:majorTickMark val="out"/>
        <c:minorTickMark val="none"/>
        <c:tickLblPos val="nextTo"/>
        <c:crossAx val="38368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SKI 14: Mengamalkan Sikap Toleransi Sesama Jiran</a:t>
            </a:r>
          </a:p>
        </c:rich>
      </c:tx>
      <c:layout>
        <c:manualLayout>
          <c:xMode val="factor"/>
          <c:yMode val="factor"/>
          <c:x val="-0.164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"/>
          <c:w val="0.972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Graf!$K$60</c:f>
              <c:strCache>
                <c:ptCount val="1"/>
                <c:pt idx="0">
                  <c:v>Bil Pel</c:v>
                </c:pt>
              </c:strCache>
            </c:strRef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Graf!$L$59:$Q$59</c:f>
              <c:strCache/>
            </c:strRef>
          </c:cat>
          <c:val>
            <c:numRef>
              <c:f>Graf!$L$60:$Q$60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-25"/>
        <c:axId val="42348513"/>
        <c:axId val="45592298"/>
      </c:barChart>
      <c:catAx>
        <c:axId val="423485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592298"/>
        <c:crosses val="autoZero"/>
        <c:auto val="1"/>
        <c:lblOffset val="100"/>
        <c:tickLblSkip val="1"/>
        <c:noMultiLvlLbl val="0"/>
      </c:catAx>
      <c:valAx>
        <c:axId val="45592298"/>
        <c:scaling>
          <c:orientation val="minMax"/>
        </c:scaling>
        <c:axPos val="l"/>
        <c:delete val="1"/>
        <c:majorTickMark val="out"/>
        <c:minorTickMark val="none"/>
        <c:tickLblPos val="nextTo"/>
        <c:crossAx val="423485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Carta Keseluruhan Tahap Penguasaan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Pendidikan Moral Tahun 4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2075"/>
          <c:w val="0.98525"/>
          <c:h val="0.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Graf!$K$95</c:f>
              <c:strCache>
                <c:ptCount val="1"/>
                <c:pt idx="0">
                  <c:v>Bil Pel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Graf!$L$94:$Q$94</c:f>
              <c:strCache/>
            </c:strRef>
          </c:cat>
          <c:val>
            <c:numRef>
              <c:f>Graf!$L$95:$Q$95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-25"/>
        <c:axId val="7677499"/>
        <c:axId val="1988628"/>
      </c:barChart>
      <c:catAx>
        <c:axId val="76774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88628"/>
        <c:crosses val="autoZero"/>
        <c:auto val="1"/>
        <c:lblOffset val="100"/>
        <c:tickLblSkip val="1"/>
        <c:noMultiLvlLbl val="0"/>
      </c:catAx>
      <c:valAx>
        <c:axId val="1988628"/>
        <c:scaling>
          <c:orientation val="minMax"/>
        </c:scaling>
        <c:axPos val="l"/>
        <c:delete val="1"/>
        <c:majorTickMark val="out"/>
        <c:minorTickMark val="none"/>
        <c:tickLblPos val="nextTo"/>
        <c:crossAx val="76774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SK 2:Memberi Bantuan Kepada Jiran </a:t>
            </a:r>
          </a:p>
        </c:rich>
      </c:tx>
      <c:layout>
        <c:manualLayout>
          <c:xMode val="factor"/>
          <c:yMode val="factor"/>
          <c:x val="-0.14575"/>
          <c:y val="-0.04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28825"/>
          <c:w val="0.91525"/>
          <c:h val="0.7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Graf!$K$7</c:f>
              <c:strCache>
                <c:ptCount val="1"/>
                <c:pt idx="0">
                  <c:v>Bil Pel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Graf!$L$6:$Q$6</c:f>
              <c:strCache/>
            </c:strRef>
          </c:cat>
          <c:val>
            <c:numRef>
              <c:f>Graf!$L$7:$Q$7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47</c:v>
                </c:pt>
                <c:pt idx="5">
                  <c:v>2</c:v>
                </c:pt>
              </c:numCache>
            </c:numRef>
          </c:val>
        </c:ser>
        <c:overlap val="-25"/>
        <c:axId val="14015849"/>
        <c:axId val="59033778"/>
      </c:barChart>
      <c:catAx>
        <c:axId val="140158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033778"/>
        <c:crosses val="autoZero"/>
        <c:auto val="1"/>
        <c:lblOffset val="100"/>
        <c:tickLblSkip val="1"/>
        <c:noMultiLvlLbl val="0"/>
      </c:catAx>
      <c:valAx>
        <c:axId val="59033778"/>
        <c:scaling>
          <c:orientation val="minMax"/>
        </c:scaling>
        <c:axPos val="l"/>
        <c:delete val="1"/>
        <c:majorTickMark val="out"/>
        <c:minorTickMark val="none"/>
        <c:tickLblPos val="nextTo"/>
        <c:crossAx val="140158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SK 3:Melaksanakan Tanggungjawab Sebagai Jiran</a:t>
            </a:r>
          </a:p>
        </c:rich>
      </c:tx>
      <c:layout>
        <c:manualLayout>
          <c:xMode val="factor"/>
          <c:yMode val="factor"/>
          <c:x val="-0.115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285"/>
          <c:w val="0.926"/>
          <c:h val="0.7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Graf!$S$7</c:f>
              <c:strCache>
                <c:ptCount val="1"/>
                <c:pt idx="0">
                  <c:v>Bil Pel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Graf!$T$6:$Y$6</c:f>
              <c:strCache/>
            </c:strRef>
          </c:cat>
          <c:val>
            <c:numRef>
              <c:f>Graf!$T$7:$Y$7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45</c:v>
                </c:pt>
                <c:pt idx="5">
                  <c:v>5</c:v>
                </c:pt>
              </c:numCache>
            </c:numRef>
          </c:val>
        </c:ser>
        <c:overlap val="-25"/>
        <c:axId val="61541955"/>
        <c:axId val="17006684"/>
      </c:barChart>
      <c:catAx>
        <c:axId val="615419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006684"/>
        <c:crosses val="autoZero"/>
        <c:auto val="1"/>
        <c:lblOffset val="100"/>
        <c:tickLblSkip val="1"/>
        <c:noMultiLvlLbl val="0"/>
      </c:catAx>
      <c:valAx>
        <c:axId val="17006684"/>
        <c:scaling>
          <c:orientation val="minMax"/>
        </c:scaling>
        <c:axPos val="l"/>
        <c:delete val="1"/>
        <c:majorTickMark val="out"/>
        <c:minorTickMark val="none"/>
        <c:tickLblPos val="nextTo"/>
        <c:crossAx val="615419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SK 4:Menghargai Sumbangan Jiran</a:t>
            </a:r>
          </a:p>
        </c:rich>
      </c:tx>
      <c:layout>
        <c:manualLayout>
          <c:xMode val="factor"/>
          <c:yMode val="factor"/>
          <c:x val="-0.1405"/>
          <c:y val="-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8975"/>
          <c:w val="0.9125"/>
          <c:h val="0.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Graf!$B$17</c:f>
              <c:strCache>
                <c:ptCount val="1"/>
                <c:pt idx="0">
                  <c:v>Bil Pel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Graf!$C$16:$H$16</c:f>
              <c:strCache/>
            </c:strRef>
          </c:cat>
          <c:val>
            <c:numRef>
              <c:f>Graf!$C$17:$H$17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37</c:v>
                </c:pt>
                <c:pt idx="5">
                  <c:v>12</c:v>
                </c:pt>
              </c:numCache>
            </c:numRef>
          </c:val>
        </c:ser>
        <c:overlap val="-25"/>
        <c:axId val="18842429"/>
        <c:axId val="35364134"/>
      </c:barChart>
      <c:catAx>
        <c:axId val="188424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364134"/>
        <c:crosses val="autoZero"/>
        <c:auto val="1"/>
        <c:lblOffset val="100"/>
        <c:tickLblSkip val="1"/>
        <c:noMultiLvlLbl val="0"/>
      </c:catAx>
      <c:valAx>
        <c:axId val="35364134"/>
        <c:scaling>
          <c:orientation val="minMax"/>
        </c:scaling>
        <c:axPos val="l"/>
        <c:delete val="1"/>
        <c:majorTickMark val="out"/>
        <c:minorTickMark val="none"/>
        <c:tickLblPos val="nextTo"/>
        <c:crossAx val="188424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SK 5:Mengamalkan Adab Dalam Pergaulan Dengan Jiran</a:t>
            </a:r>
          </a:p>
        </c:rich>
      </c:tx>
      <c:layout>
        <c:manualLayout>
          <c:xMode val="factor"/>
          <c:yMode val="factor"/>
          <c:x val="-0.121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285"/>
          <c:w val="0.91825"/>
          <c:h val="0.7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Graf!$K$17</c:f>
              <c:strCache>
                <c:ptCount val="1"/>
                <c:pt idx="0">
                  <c:v>Bil Pel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Graf!$L$16:$Q$16</c:f>
              <c:strCache/>
            </c:strRef>
          </c:cat>
          <c:val>
            <c:numRef>
              <c:f>Graf!$L$17:$Q$17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44</c:v>
                </c:pt>
                <c:pt idx="5">
                  <c:v>6</c:v>
                </c:pt>
              </c:numCache>
            </c:numRef>
          </c:val>
        </c:ser>
        <c:overlap val="-25"/>
        <c:axId val="49841751"/>
        <c:axId val="45922576"/>
      </c:barChart>
      <c:catAx>
        <c:axId val="498417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922576"/>
        <c:crosses val="autoZero"/>
        <c:auto val="1"/>
        <c:lblOffset val="100"/>
        <c:tickLblSkip val="1"/>
        <c:noMultiLvlLbl val="0"/>
      </c:catAx>
      <c:valAx>
        <c:axId val="45922576"/>
        <c:scaling>
          <c:orientation val="minMax"/>
        </c:scaling>
        <c:axPos val="l"/>
        <c:delete val="1"/>
        <c:majorTickMark val="out"/>
        <c:minorTickMark val="none"/>
        <c:tickLblPos val="nextTo"/>
        <c:crossAx val="498417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SK 6:Menghormati Jiran</a:t>
            </a:r>
          </a:p>
        </c:rich>
      </c:tx>
      <c:layout>
        <c:manualLayout>
          <c:xMode val="factor"/>
          <c:yMode val="factor"/>
          <c:x val="-0.232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845"/>
          <c:w val="0.9207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Graf!$S$17</c:f>
              <c:strCache>
                <c:ptCount val="1"/>
                <c:pt idx="0">
                  <c:v>Bil Pel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Graf!$T$16:$Y$16</c:f>
              <c:strCache/>
            </c:strRef>
          </c:cat>
          <c:val>
            <c:numRef>
              <c:f>Graf!$T$17:$Y$17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40</c:v>
                </c:pt>
                <c:pt idx="5">
                  <c:v>6</c:v>
                </c:pt>
              </c:numCache>
            </c:numRef>
          </c:val>
        </c:ser>
        <c:overlap val="-25"/>
        <c:axId val="10650001"/>
        <c:axId val="28741146"/>
      </c:barChart>
      <c:catAx>
        <c:axId val="106500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741146"/>
        <c:crosses val="autoZero"/>
        <c:auto val="1"/>
        <c:lblOffset val="100"/>
        <c:tickLblSkip val="1"/>
        <c:noMultiLvlLbl val="0"/>
      </c:catAx>
      <c:valAx>
        <c:axId val="28741146"/>
        <c:scaling>
          <c:orientation val="minMax"/>
        </c:scaling>
        <c:axPos val="l"/>
        <c:delete val="1"/>
        <c:majorTickMark val="out"/>
        <c:minorTickMark val="none"/>
        <c:tickLblPos val="nextTo"/>
        <c:crossAx val="106500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SK 7: Menyayangi Jiran</a:t>
            </a:r>
          </a:p>
        </c:rich>
      </c:tx>
      <c:layout>
        <c:manualLayout>
          <c:xMode val="factor"/>
          <c:yMode val="factor"/>
          <c:x val="-0.1892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2105"/>
          <c:w val="0.90775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Graf!$B$33</c:f>
              <c:strCache>
                <c:ptCount val="1"/>
                <c:pt idx="0">
                  <c:v>Bil Pel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Graf!$C$32:$H$32</c:f>
              <c:strCache/>
            </c:strRef>
          </c:cat>
          <c:val>
            <c:numRef>
              <c:f>Graf!$C$33:$H$33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-25"/>
        <c:axId val="57343723"/>
        <c:axId val="46331460"/>
      </c:barChart>
      <c:catAx>
        <c:axId val="573437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331460"/>
        <c:crosses val="autoZero"/>
        <c:auto val="1"/>
        <c:lblOffset val="100"/>
        <c:tickLblSkip val="1"/>
        <c:noMultiLvlLbl val="0"/>
      </c:catAx>
      <c:valAx>
        <c:axId val="46331460"/>
        <c:scaling>
          <c:orientation val="minMax"/>
        </c:scaling>
        <c:axPos val="l"/>
        <c:delete val="1"/>
        <c:majorTickMark val="out"/>
        <c:minorTickMark val="none"/>
        <c:tickLblPos val="nextTo"/>
        <c:crossAx val="573437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SK 8: Mengamalkan Keadilan Terhadap Jiran</a:t>
            </a:r>
          </a:p>
        </c:rich>
      </c:tx>
      <c:layout>
        <c:manualLayout>
          <c:xMode val="factor"/>
          <c:yMode val="factor"/>
          <c:x val="-0.17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3245"/>
          <c:w val="0.91725"/>
          <c:h val="0.6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Graf!$K$33</c:f>
              <c:strCache>
                <c:ptCount val="1"/>
                <c:pt idx="0">
                  <c:v>Bil Pel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Graf!$L$32:$Q$32</c:f>
              <c:strCache/>
            </c:strRef>
          </c:cat>
          <c:val>
            <c:numRef>
              <c:f>Graf!$L$33:$Q$33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-25"/>
        <c:axId val="14329957"/>
        <c:axId val="61860750"/>
      </c:barChart>
      <c:catAx>
        <c:axId val="143299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860750"/>
        <c:crosses val="autoZero"/>
        <c:auto val="1"/>
        <c:lblOffset val="100"/>
        <c:tickLblSkip val="1"/>
        <c:noMultiLvlLbl val="0"/>
      </c:catAx>
      <c:valAx>
        <c:axId val="61860750"/>
        <c:scaling>
          <c:orientation val="minMax"/>
        </c:scaling>
        <c:axPos val="l"/>
        <c:delete val="1"/>
        <c:majorTickMark val="out"/>
        <c:minorTickMark val="none"/>
        <c:tickLblPos val="nextTo"/>
        <c:crossAx val="143299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SK 9:Mengamalkan Sikap Berani Menyuarakan Pandangan Yang Membina Terhadap Jiran</a:t>
            </a:r>
          </a:p>
        </c:rich>
      </c:tx>
      <c:layout>
        <c:manualLayout>
          <c:xMode val="factor"/>
          <c:yMode val="factor"/>
          <c:x val="-0.17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41375"/>
          <c:w val="0.92675"/>
          <c:h val="0.5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Graf!$S$33</c:f>
              <c:strCache>
                <c:ptCount val="1"/>
                <c:pt idx="0">
                  <c:v>Bil Pel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Graf!$T$32:$Y$32</c:f>
              <c:strCache/>
            </c:strRef>
          </c:cat>
          <c:val>
            <c:numRef>
              <c:f>Graf!$T$33:$Y$33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-25"/>
        <c:axId val="19875839"/>
        <c:axId val="44664824"/>
      </c:barChart>
      <c:catAx>
        <c:axId val="198758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664824"/>
        <c:crosses val="autoZero"/>
        <c:auto val="1"/>
        <c:lblOffset val="100"/>
        <c:tickLblSkip val="1"/>
        <c:noMultiLvlLbl val="0"/>
      </c:catAx>
      <c:valAx>
        <c:axId val="44664824"/>
        <c:scaling>
          <c:orientation val="minMax"/>
        </c:scaling>
        <c:axPos val="l"/>
        <c:delete val="1"/>
        <c:majorTickMark val="out"/>
        <c:minorTickMark val="none"/>
        <c:tickLblPos val="nextTo"/>
        <c:crossAx val="198758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</xdr:row>
      <xdr:rowOff>38100</xdr:rowOff>
    </xdr:from>
    <xdr:to>
      <xdr:col>8</xdr:col>
      <xdr:colOff>114300</xdr:colOff>
      <xdr:row>10</xdr:row>
      <xdr:rowOff>95250</xdr:rowOff>
    </xdr:to>
    <xdr:graphicFrame>
      <xdr:nvGraphicFramePr>
        <xdr:cNvPr id="1" name="Chart 1"/>
        <xdr:cNvGraphicFramePr/>
      </xdr:nvGraphicFramePr>
      <xdr:xfrm>
        <a:off x="123825" y="657225"/>
        <a:ext cx="22288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200025</xdr:colOff>
      <xdr:row>3</xdr:row>
      <xdr:rowOff>28575</xdr:rowOff>
    </xdr:from>
    <xdr:to>
      <xdr:col>16</xdr:col>
      <xdr:colOff>266700</xdr:colOff>
      <xdr:row>10</xdr:row>
      <xdr:rowOff>104775</xdr:rowOff>
    </xdr:to>
    <xdr:graphicFrame>
      <xdr:nvGraphicFramePr>
        <xdr:cNvPr id="2" name="Chart 2"/>
        <xdr:cNvGraphicFramePr/>
      </xdr:nvGraphicFramePr>
      <xdr:xfrm>
        <a:off x="2695575" y="647700"/>
        <a:ext cx="23717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3</xdr:row>
      <xdr:rowOff>28575</xdr:rowOff>
    </xdr:from>
    <xdr:to>
      <xdr:col>25</xdr:col>
      <xdr:colOff>28575</xdr:colOff>
      <xdr:row>10</xdr:row>
      <xdr:rowOff>123825</xdr:rowOff>
    </xdr:to>
    <xdr:graphicFrame>
      <xdr:nvGraphicFramePr>
        <xdr:cNvPr id="3" name="Chart 3"/>
        <xdr:cNvGraphicFramePr/>
      </xdr:nvGraphicFramePr>
      <xdr:xfrm>
        <a:off x="5381625" y="647700"/>
        <a:ext cx="2724150" cy="1895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12</xdr:row>
      <xdr:rowOff>123825</xdr:rowOff>
    </xdr:from>
    <xdr:to>
      <xdr:col>8</xdr:col>
      <xdr:colOff>238125</xdr:colOff>
      <xdr:row>20</xdr:row>
      <xdr:rowOff>57150</xdr:rowOff>
    </xdr:to>
    <xdr:graphicFrame>
      <xdr:nvGraphicFramePr>
        <xdr:cNvPr id="4" name="Chart 4"/>
        <xdr:cNvGraphicFramePr/>
      </xdr:nvGraphicFramePr>
      <xdr:xfrm>
        <a:off x="152400" y="2924175"/>
        <a:ext cx="2324100" cy="1838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200025</xdr:colOff>
      <xdr:row>12</xdr:row>
      <xdr:rowOff>114300</xdr:rowOff>
    </xdr:from>
    <xdr:to>
      <xdr:col>17</xdr:col>
      <xdr:colOff>66675</xdr:colOff>
      <xdr:row>20</xdr:row>
      <xdr:rowOff>104775</xdr:rowOff>
    </xdr:to>
    <xdr:graphicFrame>
      <xdr:nvGraphicFramePr>
        <xdr:cNvPr id="5" name="Chart 5"/>
        <xdr:cNvGraphicFramePr/>
      </xdr:nvGraphicFramePr>
      <xdr:xfrm>
        <a:off x="2695575" y="2914650"/>
        <a:ext cx="2447925" cy="1895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266700</xdr:colOff>
      <xdr:row>12</xdr:row>
      <xdr:rowOff>95250</xdr:rowOff>
    </xdr:from>
    <xdr:to>
      <xdr:col>24</xdr:col>
      <xdr:colOff>323850</xdr:colOff>
      <xdr:row>20</xdr:row>
      <xdr:rowOff>133350</xdr:rowOff>
    </xdr:to>
    <xdr:graphicFrame>
      <xdr:nvGraphicFramePr>
        <xdr:cNvPr id="6" name="Chart 6"/>
        <xdr:cNvGraphicFramePr/>
      </xdr:nvGraphicFramePr>
      <xdr:xfrm>
        <a:off x="5343525" y="2895600"/>
        <a:ext cx="2714625" cy="1943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85725</xdr:colOff>
      <xdr:row>29</xdr:row>
      <xdr:rowOff>28575</xdr:rowOff>
    </xdr:from>
    <xdr:to>
      <xdr:col>8</xdr:col>
      <xdr:colOff>47625</xdr:colOff>
      <xdr:row>37</xdr:row>
      <xdr:rowOff>28575</xdr:rowOff>
    </xdr:to>
    <xdr:graphicFrame>
      <xdr:nvGraphicFramePr>
        <xdr:cNvPr id="7" name="Chart 7"/>
        <xdr:cNvGraphicFramePr/>
      </xdr:nvGraphicFramePr>
      <xdr:xfrm>
        <a:off x="85725" y="6448425"/>
        <a:ext cx="2200275" cy="1714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171450</xdr:colOff>
      <xdr:row>29</xdr:row>
      <xdr:rowOff>47625</xdr:rowOff>
    </xdr:from>
    <xdr:to>
      <xdr:col>17</xdr:col>
      <xdr:colOff>9525</xdr:colOff>
      <xdr:row>37</xdr:row>
      <xdr:rowOff>9525</xdr:rowOff>
    </xdr:to>
    <xdr:graphicFrame>
      <xdr:nvGraphicFramePr>
        <xdr:cNvPr id="8" name="Chart 8"/>
        <xdr:cNvGraphicFramePr/>
      </xdr:nvGraphicFramePr>
      <xdr:xfrm>
        <a:off x="2667000" y="6467475"/>
        <a:ext cx="2419350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247650</xdr:colOff>
      <xdr:row>29</xdr:row>
      <xdr:rowOff>0</xdr:rowOff>
    </xdr:from>
    <xdr:to>
      <xdr:col>25</xdr:col>
      <xdr:colOff>0</xdr:colOff>
      <xdr:row>36</xdr:row>
      <xdr:rowOff>161925</xdr:rowOff>
    </xdr:to>
    <xdr:graphicFrame>
      <xdr:nvGraphicFramePr>
        <xdr:cNvPr id="9" name="Chart 9"/>
        <xdr:cNvGraphicFramePr/>
      </xdr:nvGraphicFramePr>
      <xdr:xfrm>
        <a:off x="5324475" y="6419850"/>
        <a:ext cx="2752725" cy="16859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142875</xdr:colOff>
      <xdr:row>39</xdr:row>
      <xdr:rowOff>152400</xdr:rowOff>
    </xdr:from>
    <xdr:to>
      <xdr:col>8</xdr:col>
      <xdr:colOff>247650</xdr:colOff>
      <xdr:row>48</xdr:row>
      <xdr:rowOff>123825</xdr:rowOff>
    </xdr:to>
    <xdr:graphicFrame>
      <xdr:nvGraphicFramePr>
        <xdr:cNvPr id="10" name="Chart 10"/>
        <xdr:cNvGraphicFramePr/>
      </xdr:nvGraphicFramePr>
      <xdr:xfrm>
        <a:off x="142875" y="8667750"/>
        <a:ext cx="2343150" cy="1876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228600</xdr:colOff>
      <xdr:row>39</xdr:row>
      <xdr:rowOff>152400</xdr:rowOff>
    </xdr:from>
    <xdr:to>
      <xdr:col>17</xdr:col>
      <xdr:colOff>9525</xdr:colOff>
      <xdr:row>48</xdr:row>
      <xdr:rowOff>123825</xdr:rowOff>
    </xdr:to>
    <xdr:graphicFrame>
      <xdr:nvGraphicFramePr>
        <xdr:cNvPr id="11" name="Chart 11"/>
        <xdr:cNvGraphicFramePr/>
      </xdr:nvGraphicFramePr>
      <xdr:xfrm>
        <a:off x="2724150" y="8667750"/>
        <a:ext cx="2362200" cy="1876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17</xdr:col>
      <xdr:colOff>295275</xdr:colOff>
      <xdr:row>39</xdr:row>
      <xdr:rowOff>171450</xdr:rowOff>
    </xdr:from>
    <xdr:to>
      <xdr:col>24</xdr:col>
      <xdr:colOff>333375</xdr:colOff>
      <xdr:row>48</xdr:row>
      <xdr:rowOff>133350</xdr:rowOff>
    </xdr:to>
    <xdr:graphicFrame>
      <xdr:nvGraphicFramePr>
        <xdr:cNvPr id="12" name="Chart 1"/>
        <xdr:cNvGraphicFramePr/>
      </xdr:nvGraphicFramePr>
      <xdr:xfrm>
        <a:off x="5372100" y="8686800"/>
        <a:ext cx="2695575" cy="18669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95250</xdr:colOff>
      <xdr:row>56</xdr:row>
      <xdr:rowOff>171450</xdr:rowOff>
    </xdr:from>
    <xdr:to>
      <xdr:col>9</xdr:col>
      <xdr:colOff>28575</xdr:colOff>
      <xdr:row>65</xdr:row>
      <xdr:rowOff>66675</xdr:rowOff>
    </xdr:to>
    <xdr:graphicFrame>
      <xdr:nvGraphicFramePr>
        <xdr:cNvPr id="13" name="Chart 2"/>
        <xdr:cNvGraphicFramePr/>
      </xdr:nvGraphicFramePr>
      <xdr:xfrm>
        <a:off x="95250" y="12115800"/>
        <a:ext cx="2428875" cy="18002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228600</xdr:colOff>
      <xdr:row>56</xdr:row>
      <xdr:rowOff>180975</xdr:rowOff>
    </xdr:from>
    <xdr:to>
      <xdr:col>17</xdr:col>
      <xdr:colOff>114300</xdr:colOff>
      <xdr:row>64</xdr:row>
      <xdr:rowOff>180975</xdr:rowOff>
    </xdr:to>
    <xdr:graphicFrame>
      <xdr:nvGraphicFramePr>
        <xdr:cNvPr id="14" name="Chart 1"/>
        <xdr:cNvGraphicFramePr/>
      </xdr:nvGraphicFramePr>
      <xdr:xfrm>
        <a:off x="2724150" y="12125325"/>
        <a:ext cx="2466975" cy="1714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447675</xdr:colOff>
      <xdr:row>87</xdr:row>
      <xdr:rowOff>76200</xdr:rowOff>
    </xdr:from>
    <xdr:to>
      <xdr:col>23</xdr:col>
      <xdr:colOff>28575</xdr:colOff>
      <xdr:row>106</xdr:row>
      <xdr:rowOff>95250</xdr:rowOff>
    </xdr:to>
    <xdr:graphicFrame>
      <xdr:nvGraphicFramePr>
        <xdr:cNvPr id="15" name="Chart 2"/>
        <xdr:cNvGraphicFramePr/>
      </xdr:nvGraphicFramePr>
      <xdr:xfrm>
        <a:off x="600075" y="18345150"/>
        <a:ext cx="6791325" cy="42386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38100</xdr:colOff>
      <xdr:row>3</xdr:row>
      <xdr:rowOff>114300</xdr:rowOff>
    </xdr:from>
    <xdr:to>
      <xdr:col>5</xdr:col>
      <xdr:colOff>85725</xdr:colOff>
      <xdr:row>4</xdr:row>
      <xdr:rowOff>257175</xdr:rowOff>
    </xdr:to>
    <xdr:sp>
      <xdr:nvSpPr>
        <xdr:cNvPr id="16" name="TextBox 1"/>
        <xdr:cNvSpPr txBox="1">
          <a:spLocks noChangeArrowheads="1"/>
        </xdr:cNvSpPr>
      </xdr:nvSpPr>
      <xdr:spPr>
        <a:xfrm>
          <a:off x="190500" y="733425"/>
          <a:ext cx="14382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SK 1:Menghormati Amalan Beribadat Pelbagai Agama dan Kepercayaan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60"/>
  <sheetViews>
    <sheetView tabSelected="1" zoomScale="110" zoomScaleNormal="11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C15" sqref="C15"/>
    </sheetView>
  </sheetViews>
  <sheetFormatPr defaultColWidth="9.140625" defaultRowHeight="15"/>
  <cols>
    <col min="1" max="1" width="6.140625" style="160" customWidth="1"/>
    <col min="2" max="2" width="25.140625" style="160" customWidth="1"/>
    <col min="3" max="3" width="20.8515625" style="160" customWidth="1"/>
    <col min="4" max="4" width="10.421875" style="160" customWidth="1"/>
    <col min="5" max="5" width="14.140625" style="160" customWidth="1"/>
    <col min="6" max="6" width="9.421875" style="160" customWidth="1"/>
    <col min="7" max="7" width="12.140625" style="150" customWidth="1"/>
    <col min="8" max="8" width="10.421875" style="150" customWidth="1"/>
    <col min="9" max="9" width="11.57421875" style="150" customWidth="1"/>
    <col min="10" max="10" width="11.421875" style="150" customWidth="1"/>
    <col min="11" max="11" width="10.421875" style="160" customWidth="1"/>
    <col min="12" max="12" width="11.57421875" style="160" customWidth="1"/>
    <col min="13" max="13" width="13.00390625" style="160" customWidth="1"/>
    <col min="14" max="14" width="11.7109375" style="160" customWidth="1"/>
    <col min="15" max="15" width="11.8515625" style="160" customWidth="1"/>
    <col min="16" max="16" width="11.140625" style="160" customWidth="1"/>
    <col min="17" max="17" width="12.7109375" style="160" customWidth="1"/>
    <col min="18" max="18" width="11.421875" style="160" customWidth="1"/>
    <col min="19" max="19" width="15.421875" style="176" hidden="1" customWidth="1"/>
    <col min="20" max="16384" width="9.140625" style="160" customWidth="1"/>
  </cols>
  <sheetData>
    <row r="1" spans="1:21" ht="15">
      <c r="A1" s="191" t="s">
        <v>176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58"/>
      <c r="M1" s="158"/>
      <c r="N1" s="158"/>
      <c r="O1" s="158"/>
      <c r="P1" s="158"/>
      <c r="Q1" s="158"/>
      <c r="R1" s="158"/>
      <c r="S1" s="159"/>
      <c r="T1" s="158"/>
      <c r="U1" s="158"/>
    </row>
    <row r="2" spans="1:21" ht="15">
      <c r="A2" s="191" t="s">
        <v>177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58"/>
      <c r="M2" s="158"/>
      <c r="N2" s="158"/>
      <c r="O2" s="158"/>
      <c r="P2" s="158"/>
      <c r="Q2" s="158"/>
      <c r="R2" s="158"/>
      <c r="S2" s="159"/>
      <c r="T2" s="158"/>
      <c r="U2" s="158"/>
    </row>
    <row r="3" spans="1:21" ht="15">
      <c r="A3" s="161"/>
      <c r="B3" s="161"/>
      <c r="C3" s="161"/>
      <c r="D3" s="161"/>
      <c r="E3" s="161"/>
      <c r="F3" s="161"/>
      <c r="G3" s="162"/>
      <c r="H3" s="162"/>
      <c r="I3" s="162"/>
      <c r="J3" s="162"/>
      <c r="K3" s="161"/>
      <c r="L3" s="158"/>
      <c r="M3" s="158"/>
      <c r="N3" s="158"/>
      <c r="O3" s="158"/>
      <c r="P3" s="158"/>
      <c r="Q3" s="158"/>
      <c r="R3" s="158"/>
      <c r="S3" s="159"/>
      <c r="T3" s="158"/>
      <c r="U3" s="158"/>
    </row>
    <row r="4" spans="1:21" ht="15">
      <c r="A4" s="191" t="s">
        <v>178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58"/>
      <c r="M4" s="158"/>
      <c r="N4" s="158"/>
      <c r="O4" s="158"/>
      <c r="P4" s="158"/>
      <c r="Q4" s="158"/>
      <c r="R4" s="158"/>
      <c r="S4" s="159"/>
      <c r="T4" s="158"/>
      <c r="U4" s="158"/>
    </row>
    <row r="5" spans="1:21" ht="15">
      <c r="A5" s="161"/>
      <c r="B5" s="161"/>
      <c r="C5" s="161"/>
      <c r="D5" s="161"/>
      <c r="E5" s="161"/>
      <c r="F5" s="161"/>
      <c r="G5" s="162"/>
      <c r="H5" s="162"/>
      <c r="I5" s="162"/>
      <c r="J5" s="162"/>
      <c r="K5" s="161"/>
      <c r="L5" s="158"/>
      <c r="M5" s="158"/>
      <c r="N5" s="158"/>
      <c r="O5" s="158"/>
      <c r="P5" s="158"/>
      <c r="Q5" s="158"/>
      <c r="R5" s="158"/>
      <c r="S5" s="159"/>
      <c r="T5" s="158"/>
      <c r="U5" s="158"/>
    </row>
    <row r="6" spans="1:21" ht="15">
      <c r="A6" s="9" t="s">
        <v>100</v>
      </c>
      <c r="B6" s="197" t="s">
        <v>10</v>
      </c>
      <c r="C6" s="198"/>
      <c r="D6" s="28" t="s">
        <v>180</v>
      </c>
      <c r="E6" s="29"/>
      <c r="F6" s="30"/>
      <c r="G6" s="163"/>
      <c r="H6" s="163"/>
      <c r="I6" s="163"/>
      <c r="J6" s="151" t="s">
        <v>9</v>
      </c>
      <c r="K6" s="19" t="s">
        <v>179</v>
      </c>
      <c r="L6" s="158"/>
      <c r="M6" s="158"/>
      <c r="N6" s="158"/>
      <c r="O6" s="158"/>
      <c r="P6" s="158"/>
      <c r="Q6" s="158"/>
      <c r="R6" s="158"/>
      <c r="S6" s="159"/>
      <c r="T6" s="158"/>
      <c r="U6" s="158"/>
    </row>
    <row r="7" spans="1:21" ht="15">
      <c r="A7" s="158"/>
      <c r="B7" s="158"/>
      <c r="C7" s="158"/>
      <c r="D7" s="158"/>
      <c r="E7" s="158"/>
      <c r="F7" s="158"/>
      <c r="G7" s="163"/>
      <c r="H7" s="163"/>
      <c r="I7" s="163"/>
      <c r="J7" s="163"/>
      <c r="K7" s="158"/>
      <c r="L7" s="158"/>
      <c r="M7" s="158"/>
      <c r="N7" s="158"/>
      <c r="O7" s="158"/>
      <c r="P7" s="158"/>
      <c r="Q7" s="158"/>
      <c r="R7" s="158"/>
      <c r="S7" s="159"/>
      <c r="T7" s="158"/>
      <c r="U7" s="158"/>
    </row>
    <row r="8" spans="1:21" ht="25.5" customHeight="1">
      <c r="A8" s="192" t="s">
        <v>0</v>
      </c>
      <c r="B8" s="192" t="s">
        <v>2</v>
      </c>
      <c r="C8" s="193" t="s">
        <v>170</v>
      </c>
      <c r="D8" s="195" t="s">
        <v>1</v>
      </c>
      <c r="E8" s="25" t="s">
        <v>101</v>
      </c>
      <c r="F8" s="25" t="s">
        <v>103</v>
      </c>
      <c r="G8" s="25" t="s">
        <v>174</v>
      </c>
      <c r="H8" s="26" t="s">
        <v>106</v>
      </c>
      <c r="I8" s="26" t="s">
        <v>108</v>
      </c>
      <c r="J8" s="26" t="s">
        <v>111</v>
      </c>
      <c r="K8" s="25" t="s">
        <v>112</v>
      </c>
      <c r="L8" s="25" t="s">
        <v>114</v>
      </c>
      <c r="M8" s="25" t="s">
        <v>115</v>
      </c>
      <c r="N8" s="27" t="s">
        <v>118</v>
      </c>
      <c r="O8" s="27" t="s">
        <v>120</v>
      </c>
      <c r="P8" s="27" t="s">
        <v>122</v>
      </c>
      <c r="Q8" s="27" t="s">
        <v>124</v>
      </c>
      <c r="R8" s="27" t="s">
        <v>126</v>
      </c>
      <c r="S8" s="189" t="s">
        <v>14</v>
      </c>
      <c r="U8" s="9"/>
    </row>
    <row r="9" spans="1:21" ht="72.75" customHeight="1">
      <c r="A9" s="192"/>
      <c r="B9" s="192"/>
      <c r="C9" s="194"/>
      <c r="D9" s="196"/>
      <c r="E9" s="183" t="s">
        <v>102</v>
      </c>
      <c r="F9" s="183" t="s">
        <v>104</v>
      </c>
      <c r="G9" s="183" t="s">
        <v>105</v>
      </c>
      <c r="H9" s="183" t="s">
        <v>107</v>
      </c>
      <c r="I9" s="184" t="s">
        <v>109</v>
      </c>
      <c r="J9" s="183" t="s">
        <v>110</v>
      </c>
      <c r="K9" s="183" t="s">
        <v>113</v>
      </c>
      <c r="L9" s="164" t="s">
        <v>116</v>
      </c>
      <c r="M9" s="164" t="s">
        <v>117</v>
      </c>
      <c r="N9" s="164" t="s">
        <v>119</v>
      </c>
      <c r="O9" s="164" t="s">
        <v>121</v>
      </c>
      <c r="P9" s="164" t="s">
        <v>123</v>
      </c>
      <c r="Q9" s="164" t="s">
        <v>125</v>
      </c>
      <c r="R9" s="164" t="s">
        <v>127</v>
      </c>
      <c r="S9" s="190"/>
      <c r="U9" s="9"/>
    </row>
    <row r="10" spans="1:21" ht="15.75">
      <c r="A10" s="11">
        <v>1</v>
      </c>
      <c r="B10" s="165"/>
      <c r="C10" s="181"/>
      <c r="D10" s="20"/>
      <c r="E10" s="166"/>
      <c r="F10" s="166"/>
      <c r="H10" s="166"/>
      <c r="I10" s="166"/>
      <c r="J10" s="21"/>
      <c r="K10" s="166"/>
      <c r="L10" s="166"/>
      <c r="M10" s="166"/>
      <c r="N10" s="166"/>
      <c r="O10" s="166"/>
      <c r="P10" s="166"/>
      <c r="Q10" s="21"/>
      <c r="R10" s="166"/>
      <c r="S10" s="22">
        <f>ROUNDDOWN((SUM(E10:R10)/84)*6,0)</f>
        <v>0</v>
      </c>
      <c r="T10" s="9"/>
      <c r="U10" s="9"/>
    </row>
    <row r="11" spans="1:21" ht="15.75">
      <c r="A11" s="11">
        <v>2</v>
      </c>
      <c r="B11" s="165"/>
      <c r="C11" s="181"/>
      <c r="D11" s="20"/>
      <c r="E11" s="166"/>
      <c r="F11" s="166"/>
      <c r="G11" s="166"/>
      <c r="H11" s="166"/>
      <c r="I11" s="166"/>
      <c r="J11" s="21"/>
      <c r="K11" s="166"/>
      <c r="L11" s="166"/>
      <c r="M11" s="166"/>
      <c r="N11" s="166"/>
      <c r="O11" s="166"/>
      <c r="P11" s="166"/>
      <c r="Q11" s="21"/>
      <c r="R11" s="166"/>
      <c r="S11" s="22">
        <f aca="true" t="shared" si="0" ref="S11:S59">ROUNDDOWN((SUM(E11:R11)/84)*6,0)</f>
        <v>0</v>
      </c>
      <c r="T11" s="9"/>
      <c r="U11" s="9"/>
    </row>
    <row r="12" spans="1:21" ht="15.75">
      <c r="A12" s="11">
        <v>3</v>
      </c>
      <c r="B12" s="165"/>
      <c r="C12" s="181"/>
      <c r="D12" s="20"/>
      <c r="E12" s="166"/>
      <c r="F12" s="166"/>
      <c r="G12" s="166"/>
      <c r="H12" s="166"/>
      <c r="I12" s="166"/>
      <c r="J12" s="21"/>
      <c r="K12" s="166"/>
      <c r="L12" s="166"/>
      <c r="M12" s="166"/>
      <c r="N12" s="166"/>
      <c r="O12" s="166"/>
      <c r="P12" s="166"/>
      <c r="Q12" s="21"/>
      <c r="R12" s="166"/>
      <c r="S12" s="22">
        <f t="shared" si="0"/>
        <v>0</v>
      </c>
      <c r="T12" s="9"/>
      <c r="U12" s="9"/>
    </row>
    <row r="13" spans="1:21" ht="15.75">
      <c r="A13" s="11">
        <v>4</v>
      </c>
      <c r="B13" s="165"/>
      <c r="C13" s="181"/>
      <c r="D13" s="20"/>
      <c r="E13" s="166"/>
      <c r="F13" s="166"/>
      <c r="G13" s="166"/>
      <c r="H13" s="166"/>
      <c r="I13" s="166"/>
      <c r="J13" s="21"/>
      <c r="K13" s="166"/>
      <c r="L13" s="166"/>
      <c r="M13" s="166"/>
      <c r="N13" s="166"/>
      <c r="O13" s="166"/>
      <c r="P13" s="166"/>
      <c r="Q13" s="21"/>
      <c r="R13" s="166"/>
      <c r="S13" s="22">
        <f t="shared" si="0"/>
        <v>0</v>
      </c>
      <c r="T13" s="9"/>
      <c r="U13" s="9"/>
    </row>
    <row r="14" spans="1:21" ht="15.75">
      <c r="A14" s="11">
        <v>5</v>
      </c>
      <c r="B14" s="165"/>
      <c r="C14" s="181"/>
      <c r="D14" s="20"/>
      <c r="E14" s="166"/>
      <c r="F14" s="166"/>
      <c r="G14" s="166"/>
      <c r="H14" s="166"/>
      <c r="I14" s="166"/>
      <c r="J14" s="21"/>
      <c r="K14" s="166"/>
      <c r="L14" s="166"/>
      <c r="M14" s="166"/>
      <c r="N14" s="166"/>
      <c r="O14" s="166"/>
      <c r="P14" s="166"/>
      <c r="Q14" s="21"/>
      <c r="R14" s="166"/>
      <c r="S14" s="22">
        <f t="shared" si="0"/>
        <v>0</v>
      </c>
      <c r="T14" s="9"/>
      <c r="U14" s="9"/>
    </row>
    <row r="15" spans="1:21" ht="15.75">
      <c r="A15" s="11">
        <v>6</v>
      </c>
      <c r="B15" s="165"/>
      <c r="C15" s="181"/>
      <c r="D15" s="20"/>
      <c r="E15" s="166"/>
      <c r="F15" s="166"/>
      <c r="G15" s="166"/>
      <c r="H15" s="166"/>
      <c r="I15" s="166"/>
      <c r="J15" s="21"/>
      <c r="K15" s="166"/>
      <c r="L15" s="166"/>
      <c r="M15" s="166"/>
      <c r="N15" s="166"/>
      <c r="O15" s="166"/>
      <c r="P15" s="166"/>
      <c r="Q15" s="21"/>
      <c r="R15" s="166"/>
      <c r="S15" s="22">
        <f t="shared" si="0"/>
        <v>0</v>
      </c>
      <c r="T15" s="9"/>
      <c r="U15" s="9"/>
    </row>
    <row r="16" spans="1:21" ht="15.75">
      <c r="A16" s="11">
        <v>7</v>
      </c>
      <c r="B16" s="165"/>
      <c r="C16" s="181"/>
      <c r="D16" s="20"/>
      <c r="E16" s="166"/>
      <c r="F16" s="166"/>
      <c r="G16" s="166"/>
      <c r="H16" s="166"/>
      <c r="I16" s="166"/>
      <c r="J16" s="21"/>
      <c r="K16" s="166"/>
      <c r="L16" s="166"/>
      <c r="M16" s="166"/>
      <c r="N16" s="166"/>
      <c r="O16" s="166"/>
      <c r="P16" s="166"/>
      <c r="Q16" s="21"/>
      <c r="R16" s="166"/>
      <c r="S16" s="22">
        <f t="shared" si="0"/>
        <v>0</v>
      </c>
      <c r="T16" s="9"/>
      <c r="U16" s="9"/>
    </row>
    <row r="17" spans="1:21" ht="15.75">
      <c r="A17" s="11">
        <v>8</v>
      </c>
      <c r="B17" s="165"/>
      <c r="C17" s="181"/>
      <c r="D17" s="20"/>
      <c r="E17" s="166"/>
      <c r="F17" s="166"/>
      <c r="G17" s="166"/>
      <c r="H17" s="166"/>
      <c r="I17" s="166"/>
      <c r="J17" s="21"/>
      <c r="K17" s="166"/>
      <c r="L17" s="166"/>
      <c r="M17" s="166"/>
      <c r="N17" s="166"/>
      <c r="O17" s="166"/>
      <c r="P17" s="166"/>
      <c r="Q17" s="21"/>
      <c r="R17" s="166"/>
      <c r="S17" s="22">
        <f t="shared" si="0"/>
        <v>0</v>
      </c>
      <c r="T17" s="9"/>
      <c r="U17" s="9"/>
    </row>
    <row r="18" spans="1:21" ht="15.75">
      <c r="A18" s="11">
        <v>9</v>
      </c>
      <c r="B18" s="165"/>
      <c r="C18" s="181"/>
      <c r="D18" s="20"/>
      <c r="E18" s="166"/>
      <c r="F18" s="166"/>
      <c r="G18" s="166"/>
      <c r="H18" s="166"/>
      <c r="I18" s="166"/>
      <c r="J18" s="21"/>
      <c r="K18" s="166"/>
      <c r="L18" s="166"/>
      <c r="M18" s="166"/>
      <c r="N18" s="166"/>
      <c r="O18" s="166"/>
      <c r="P18" s="166"/>
      <c r="Q18" s="21"/>
      <c r="R18" s="166"/>
      <c r="S18" s="22">
        <f t="shared" si="0"/>
        <v>0</v>
      </c>
      <c r="T18" s="9"/>
      <c r="U18" s="9"/>
    </row>
    <row r="19" spans="1:21" ht="15.75">
      <c r="A19" s="11">
        <v>10</v>
      </c>
      <c r="B19" s="165"/>
      <c r="C19" s="181"/>
      <c r="D19" s="20"/>
      <c r="E19" s="166"/>
      <c r="F19" s="166"/>
      <c r="G19" s="166"/>
      <c r="H19" s="166"/>
      <c r="I19" s="166"/>
      <c r="J19" s="21"/>
      <c r="K19" s="166"/>
      <c r="L19" s="166"/>
      <c r="M19" s="166"/>
      <c r="N19" s="166"/>
      <c r="O19" s="166"/>
      <c r="P19" s="166"/>
      <c r="Q19" s="21"/>
      <c r="R19" s="166"/>
      <c r="S19" s="22">
        <f t="shared" si="0"/>
        <v>0</v>
      </c>
      <c r="T19" s="9"/>
      <c r="U19" s="9"/>
    </row>
    <row r="20" spans="1:21" ht="15.75">
      <c r="A20" s="11">
        <v>11</v>
      </c>
      <c r="B20" s="165"/>
      <c r="C20" s="181"/>
      <c r="D20" s="20"/>
      <c r="E20" s="166"/>
      <c r="F20" s="166"/>
      <c r="G20" s="166"/>
      <c r="H20" s="166"/>
      <c r="I20" s="166"/>
      <c r="J20" s="21"/>
      <c r="K20" s="166"/>
      <c r="L20" s="166"/>
      <c r="M20" s="166"/>
      <c r="N20" s="166"/>
      <c r="O20" s="166"/>
      <c r="P20" s="166"/>
      <c r="Q20" s="21"/>
      <c r="R20" s="166"/>
      <c r="S20" s="22">
        <f t="shared" si="0"/>
        <v>0</v>
      </c>
      <c r="T20" s="9"/>
      <c r="U20" s="9"/>
    </row>
    <row r="21" spans="1:21" ht="15.75">
      <c r="A21" s="11">
        <v>12</v>
      </c>
      <c r="B21" s="165"/>
      <c r="C21" s="181"/>
      <c r="D21" s="20"/>
      <c r="E21" s="166"/>
      <c r="F21" s="166"/>
      <c r="G21" s="166"/>
      <c r="H21" s="166"/>
      <c r="I21" s="166"/>
      <c r="J21" s="21"/>
      <c r="K21" s="166"/>
      <c r="L21" s="166"/>
      <c r="M21" s="166"/>
      <c r="N21" s="166"/>
      <c r="O21" s="166"/>
      <c r="P21" s="166"/>
      <c r="Q21" s="21"/>
      <c r="R21" s="166"/>
      <c r="S21" s="22">
        <f t="shared" si="0"/>
        <v>0</v>
      </c>
      <c r="T21" s="9"/>
      <c r="U21" s="9"/>
    </row>
    <row r="22" spans="1:21" ht="15.75">
      <c r="A22" s="11">
        <v>13</v>
      </c>
      <c r="B22" s="165"/>
      <c r="C22" s="181"/>
      <c r="D22" s="20"/>
      <c r="E22" s="166"/>
      <c r="F22" s="166"/>
      <c r="G22" s="166"/>
      <c r="H22" s="166"/>
      <c r="I22" s="166"/>
      <c r="J22" s="21"/>
      <c r="K22" s="166"/>
      <c r="L22" s="166"/>
      <c r="M22" s="166"/>
      <c r="N22" s="166"/>
      <c r="O22" s="166"/>
      <c r="P22" s="166"/>
      <c r="Q22" s="21"/>
      <c r="R22" s="166"/>
      <c r="S22" s="22">
        <f t="shared" si="0"/>
        <v>0</v>
      </c>
      <c r="T22" s="9"/>
      <c r="U22" s="9"/>
    </row>
    <row r="23" spans="1:21" ht="15.75">
      <c r="A23" s="11">
        <v>14</v>
      </c>
      <c r="B23" s="165"/>
      <c r="C23" s="181"/>
      <c r="D23" s="20"/>
      <c r="E23" s="166"/>
      <c r="F23" s="166"/>
      <c r="G23" s="166"/>
      <c r="H23" s="166"/>
      <c r="I23" s="166"/>
      <c r="J23" s="21"/>
      <c r="K23" s="166"/>
      <c r="L23" s="166"/>
      <c r="M23" s="166"/>
      <c r="N23" s="166"/>
      <c r="O23" s="166"/>
      <c r="P23" s="166"/>
      <c r="Q23" s="21"/>
      <c r="R23" s="166"/>
      <c r="S23" s="22">
        <f t="shared" si="0"/>
        <v>0</v>
      </c>
      <c r="T23" s="9"/>
      <c r="U23" s="9"/>
    </row>
    <row r="24" spans="1:21" ht="15.75">
      <c r="A24" s="11">
        <v>15</v>
      </c>
      <c r="B24" s="165"/>
      <c r="C24" s="181"/>
      <c r="D24" s="20"/>
      <c r="E24" s="166"/>
      <c r="F24" s="166"/>
      <c r="G24" s="166"/>
      <c r="H24" s="166"/>
      <c r="I24" s="166"/>
      <c r="J24" s="21"/>
      <c r="K24" s="166"/>
      <c r="L24" s="166"/>
      <c r="M24" s="166"/>
      <c r="N24" s="166"/>
      <c r="O24" s="166"/>
      <c r="P24" s="166"/>
      <c r="Q24" s="21"/>
      <c r="R24" s="166"/>
      <c r="S24" s="22">
        <f t="shared" si="0"/>
        <v>0</v>
      </c>
      <c r="T24" s="9"/>
      <c r="U24" s="9"/>
    </row>
    <row r="25" spans="1:21" ht="15.75">
      <c r="A25" s="11">
        <v>16</v>
      </c>
      <c r="B25" s="165"/>
      <c r="C25" s="181"/>
      <c r="D25" s="20"/>
      <c r="E25" s="167"/>
      <c r="F25" s="167"/>
      <c r="G25" s="167"/>
      <c r="H25" s="167"/>
      <c r="I25" s="167"/>
      <c r="J25" s="21"/>
      <c r="K25" s="167"/>
      <c r="L25" s="167"/>
      <c r="M25" s="167"/>
      <c r="N25" s="167"/>
      <c r="O25" s="167"/>
      <c r="P25" s="167"/>
      <c r="Q25" s="21"/>
      <c r="R25" s="167"/>
      <c r="S25" s="22">
        <f t="shared" si="0"/>
        <v>0</v>
      </c>
      <c r="T25" s="9"/>
      <c r="U25" s="9"/>
    </row>
    <row r="26" spans="1:21" ht="15.75">
      <c r="A26" s="11">
        <v>17</v>
      </c>
      <c r="B26" s="165"/>
      <c r="C26" s="181"/>
      <c r="D26" s="20"/>
      <c r="E26" s="167"/>
      <c r="F26" s="167"/>
      <c r="G26" s="167"/>
      <c r="H26" s="167"/>
      <c r="I26" s="167"/>
      <c r="J26" s="21"/>
      <c r="K26" s="167"/>
      <c r="L26" s="167"/>
      <c r="M26" s="167"/>
      <c r="N26" s="167"/>
      <c r="O26" s="167"/>
      <c r="P26" s="167"/>
      <c r="Q26" s="21"/>
      <c r="R26" s="167"/>
      <c r="S26" s="22">
        <f t="shared" si="0"/>
        <v>0</v>
      </c>
      <c r="T26" s="9"/>
      <c r="U26" s="9"/>
    </row>
    <row r="27" spans="1:21" ht="15.75">
      <c r="A27" s="11">
        <v>18</v>
      </c>
      <c r="B27" s="165"/>
      <c r="C27" s="181"/>
      <c r="D27" s="20"/>
      <c r="E27" s="167"/>
      <c r="F27" s="167"/>
      <c r="G27" s="167"/>
      <c r="H27" s="167"/>
      <c r="I27" s="167"/>
      <c r="J27" s="21"/>
      <c r="K27" s="167"/>
      <c r="L27" s="167"/>
      <c r="M27" s="167"/>
      <c r="N27" s="167"/>
      <c r="O27" s="167"/>
      <c r="P27" s="167"/>
      <c r="Q27" s="21"/>
      <c r="R27" s="167"/>
      <c r="S27" s="22">
        <f t="shared" si="0"/>
        <v>0</v>
      </c>
      <c r="T27" s="9"/>
      <c r="U27" s="9"/>
    </row>
    <row r="28" spans="1:21" ht="15.75">
      <c r="A28" s="11">
        <v>19</v>
      </c>
      <c r="B28" s="165"/>
      <c r="C28" s="181"/>
      <c r="D28" s="20"/>
      <c r="E28" s="167"/>
      <c r="F28" s="167"/>
      <c r="G28" s="167"/>
      <c r="H28" s="167"/>
      <c r="I28" s="167"/>
      <c r="J28" s="21"/>
      <c r="K28" s="167"/>
      <c r="L28" s="167"/>
      <c r="M28" s="167"/>
      <c r="N28" s="167"/>
      <c r="O28" s="167"/>
      <c r="P28" s="167"/>
      <c r="Q28" s="21"/>
      <c r="R28" s="167"/>
      <c r="S28" s="22">
        <f t="shared" si="0"/>
        <v>0</v>
      </c>
      <c r="T28" s="9"/>
      <c r="U28" s="9"/>
    </row>
    <row r="29" spans="1:21" ht="15.75">
      <c r="A29" s="11">
        <v>20</v>
      </c>
      <c r="B29" s="165"/>
      <c r="C29" s="181"/>
      <c r="D29" s="20"/>
      <c r="E29" s="167"/>
      <c r="F29" s="167"/>
      <c r="G29" s="167"/>
      <c r="H29" s="167"/>
      <c r="I29" s="167"/>
      <c r="J29" s="21"/>
      <c r="K29" s="167"/>
      <c r="L29" s="167"/>
      <c r="M29" s="167"/>
      <c r="N29" s="167"/>
      <c r="O29" s="167"/>
      <c r="P29" s="167"/>
      <c r="Q29" s="21"/>
      <c r="R29" s="167"/>
      <c r="S29" s="22">
        <f t="shared" si="0"/>
        <v>0</v>
      </c>
      <c r="T29" s="9"/>
      <c r="U29" s="9"/>
    </row>
    <row r="30" spans="1:21" ht="15.75">
      <c r="A30" s="11">
        <v>21</v>
      </c>
      <c r="B30" s="168"/>
      <c r="C30" s="181"/>
      <c r="D30" s="12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22">
        <f t="shared" si="0"/>
        <v>0</v>
      </c>
      <c r="T30" s="9"/>
      <c r="U30" s="9"/>
    </row>
    <row r="31" spans="1:21" ht="15.75">
      <c r="A31" s="11">
        <v>22</v>
      </c>
      <c r="B31" s="168"/>
      <c r="C31" s="181"/>
      <c r="D31" s="12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22">
        <f t="shared" si="0"/>
        <v>0</v>
      </c>
      <c r="T31" s="9"/>
      <c r="U31" s="9"/>
    </row>
    <row r="32" spans="1:21" ht="15.75">
      <c r="A32" s="11">
        <v>23</v>
      </c>
      <c r="B32" s="168"/>
      <c r="C32" s="181"/>
      <c r="D32" s="12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22">
        <f t="shared" si="0"/>
        <v>0</v>
      </c>
      <c r="T32" s="9"/>
      <c r="U32" s="9"/>
    </row>
    <row r="33" spans="1:21" ht="15.75">
      <c r="A33" s="11">
        <v>24</v>
      </c>
      <c r="B33" s="170"/>
      <c r="C33" s="181"/>
      <c r="D33" s="12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22">
        <f t="shared" si="0"/>
        <v>0</v>
      </c>
      <c r="T33" s="9"/>
      <c r="U33" s="9"/>
    </row>
    <row r="34" spans="1:21" ht="15.75">
      <c r="A34" s="11">
        <v>25</v>
      </c>
      <c r="B34" s="168"/>
      <c r="C34" s="181"/>
      <c r="D34" s="12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22">
        <f t="shared" si="0"/>
        <v>0</v>
      </c>
      <c r="T34" s="9"/>
      <c r="U34" s="9"/>
    </row>
    <row r="35" spans="1:21" ht="15.75">
      <c r="A35" s="11">
        <v>26</v>
      </c>
      <c r="B35" s="168"/>
      <c r="C35" s="181"/>
      <c r="D35" s="12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22">
        <f t="shared" si="0"/>
        <v>0</v>
      </c>
      <c r="T35" s="9"/>
      <c r="U35" s="9"/>
    </row>
    <row r="36" spans="1:21" ht="15.75">
      <c r="A36" s="11">
        <v>27</v>
      </c>
      <c r="B36" s="168"/>
      <c r="C36" s="181"/>
      <c r="D36" s="12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22">
        <f t="shared" si="0"/>
        <v>0</v>
      </c>
      <c r="T36" s="9"/>
      <c r="U36" s="9"/>
    </row>
    <row r="37" spans="1:21" ht="15.75">
      <c r="A37" s="11">
        <v>28</v>
      </c>
      <c r="B37" s="168"/>
      <c r="C37" s="181"/>
      <c r="D37" s="12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22">
        <f t="shared" si="0"/>
        <v>0</v>
      </c>
      <c r="T37" s="9"/>
      <c r="U37" s="9"/>
    </row>
    <row r="38" spans="1:21" ht="15.75">
      <c r="A38" s="11">
        <v>29</v>
      </c>
      <c r="B38" s="168"/>
      <c r="C38" s="181"/>
      <c r="D38" s="12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22">
        <f t="shared" si="0"/>
        <v>0</v>
      </c>
      <c r="T38" s="9"/>
      <c r="U38" s="9"/>
    </row>
    <row r="39" spans="1:21" ht="15.75">
      <c r="A39" s="11">
        <v>30</v>
      </c>
      <c r="B39" s="168"/>
      <c r="C39" s="181"/>
      <c r="D39" s="12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22">
        <f t="shared" si="0"/>
        <v>0</v>
      </c>
      <c r="T39" s="9"/>
      <c r="U39" s="9"/>
    </row>
    <row r="40" spans="1:21" ht="15.75">
      <c r="A40" s="11">
        <v>31</v>
      </c>
      <c r="B40" s="168"/>
      <c r="C40" s="181"/>
      <c r="D40" s="12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22">
        <f t="shared" si="0"/>
        <v>0</v>
      </c>
      <c r="T40" s="9"/>
      <c r="U40" s="9"/>
    </row>
    <row r="41" spans="1:21" ht="15.75">
      <c r="A41" s="11">
        <v>32</v>
      </c>
      <c r="B41" s="168"/>
      <c r="C41" s="181"/>
      <c r="D41" s="12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22">
        <f t="shared" si="0"/>
        <v>0</v>
      </c>
      <c r="T41" s="9"/>
      <c r="U41" s="9"/>
    </row>
    <row r="42" spans="1:21" ht="15.75">
      <c r="A42" s="11">
        <v>33</v>
      </c>
      <c r="B42" s="168"/>
      <c r="C42" s="181"/>
      <c r="D42" s="12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22">
        <f t="shared" si="0"/>
        <v>0</v>
      </c>
      <c r="T42" s="9"/>
      <c r="U42" s="9"/>
    </row>
    <row r="43" spans="1:21" ht="15.75">
      <c r="A43" s="11">
        <v>34</v>
      </c>
      <c r="B43" s="168"/>
      <c r="C43" s="181"/>
      <c r="D43" s="12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22">
        <f t="shared" si="0"/>
        <v>0</v>
      </c>
      <c r="T43" s="9"/>
      <c r="U43" s="9"/>
    </row>
    <row r="44" spans="1:21" ht="15.75">
      <c r="A44" s="11">
        <v>35</v>
      </c>
      <c r="B44" s="168"/>
      <c r="C44" s="181"/>
      <c r="D44" s="12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22">
        <f t="shared" si="0"/>
        <v>0</v>
      </c>
      <c r="T44" s="9"/>
      <c r="U44" s="9"/>
    </row>
    <row r="45" spans="1:21" ht="15.75">
      <c r="A45" s="11">
        <v>36</v>
      </c>
      <c r="B45" s="168"/>
      <c r="C45" s="181"/>
      <c r="D45" s="12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22">
        <f t="shared" si="0"/>
        <v>0</v>
      </c>
      <c r="T45" s="9"/>
      <c r="U45" s="9"/>
    </row>
    <row r="46" spans="1:21" ht="15.75">
      <c r="A46" s="11">
        <v>37</v>
      </c>
      <c r="B46" s="168"/>
      <c r="C46" s="181"/>
      <c r="D46" s="12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22">
        <f t="shared" si="0"/>
        <v>0</v>
      </c>
      <c r="T46" s="9"/>
      <c r="U46" s="9"/>
    </row>
    <row r="47" spans="1:21" ht="15.75">
      <c r="A47" s="11">
        <v>38</v>
      </c>
      <c r="B47" s="168"/>
      <c r="C47" s="181"/>
      <c r="D47" s="12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22">
        <f t="shared" si="0"/>
        <v>0</v>
      </c>
      <c r="T47" s="9"/>
      <c r="U47" s="9"/>
    </row>
    <row r="48" spans="1:21" ht="15.75">
      <c r="A48" s="11">
        <v>39</v>
      </c>
      <c r="B48" s="168"/>
      <c r="C48" s="181"/>
      <c r="D48" s="12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22">
        <f t="shared" si="0"/>
        <v>0</v>
      </c>
      <c r="T48" s="9"/>
      <c r="U48" s="9"/>
    </row>
    <row r="49" spans="1:21" ht="15.75">
      <c r="A49" s="11">
        <v>40</v>
      </c>
      <c r="B49" s="168"/>
      <c r="C49" s="181"/>
      <c r="D49" s="12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22">
        <f t="shared" si="0"/>
        <v>0</v>
      </c>
      <c r="T49" s="9"/>
      <c r="U49" s="9"/>
    </row>
    <row r="50" spans="1:21" ht="15.75">
      <c r="A50" s="11">
        <v>41</v>
      </c>
      <c r="B50" s="168"/>
      <c r="C50" s="181"/>
      <c r="D50" s="12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22">
        <f t="shared" si="0"/>
        <v>0</v>
      </c>
      <c r="T50" s="9"/>
      <c r="U50" s="9"/>
    </row>
    <row r="51" spans="1:21" ht="15.75">
      <c r="A51" s="11">
        <v>42</v>
      </c>
      <c r="B51" s="171"/>
      <c r="C51" s="181"/>
      <c r="D51" s="12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22">
        <f t="shared" si="0"/>
        <v>0</v>
      </c>
      <c r="T51" s="9"/>
      <c r="U51" s="9"/>
    </row>
    <row r="52" spans="1:21" ht="15.75">
      <c r="A52" s="11">
        <v>43</v>
      </c>
      <c r="B52" s="171"/>
      <c r="C52" s="181"/>
      <c r="D52" s="12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22">
        <f t="shared" si="0"/>
        <v>0</v>
      </c>
      <c r="T52" s="9"/>
      <c r="U52" s="9"/>
    </row>
    <row r="53" spans="1:21" ht="15.75">
      <c r="A53" s="11">
        <v>44</v>
      </c>
      <c r="B53" s="171"/>
      <c r="C53" s="181"/>
      <c r="D53" s="12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22">
        <f t="shared" si="0"/>
        <v>0</v>
      </c>
      <c r="T53" s="9"/>
      <c r="U53" s="9"/>
    </row>
    <row r="54" spans="1:21" ht="15.75">
      <c r="A54" s="11">
        <v>45</v>
      </c>
      <c r="B54" s="172"/>
      <c r="C54" s="181"/>
      <c r="D54" s="12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22">
        <f t="shared" si="0"/>
        <v>0</v>
      </c>
      <c r="T54" s="9"/>
      <c r="U54" s="9"/>
    </row>
    <row r="55" spans="1:21" ht="15.75">
      <c r="A55" s="11">
        <v>46</v>
      </c>
      <c r="B55" s="171"/>
      <c r="C55" s="181"/>
      <c r="D55" s="12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22">
        <f t="shared" si="0"/>
        <v>0</v>
      </c>
      <c r="T55" s="9"/>
      <c r="U55" s="9"/>
    </row>
    <row r="56" spans="1:21" ht="15.75">
      <c r="A56" s="11">
        <v>47</v>
      </c>
      <c r="B56" s="171"/>
      <c r="C56" s="181"/>
      <c r="D56" s="12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22">
        <f t="shared" si="0"/>
        <v>0</v>
      </c>
      <c r="T56" s="9"/>
      <c r="U56" s="9"/>
    </row>
    <row r="57" spans="1:21" ht="15.75">
      <c r="A57" s="11">
        <v>48</v>
      </c>
      <c r="B57" s="172"/>
      <c r="C57" s="181"/>
      <c r="D57" s="12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22">
        <f t="shared" si="0"/>
        <v>0</v>
      </c>
      <c r="T57" s="9"/>
      <c r="U57" s="9"/>
    </row>
    <row r="58" spans="1:21" ht="15.75">
      <c r="A58" s="11">
        <v>49</v>
      </c>
      <c r="B58" s="173"/>
      <c r="C58" s="181"/>
      <c r="D58" s="12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22">
        <f t="shared" si="0"/>
        <v>0</v>
      </c>
      <c r="T58" s="9"/>
      <c r="U58" s="9"/>
    </row>
    <row r="59" spans="1:21" ht="15.75">
      <c r="A59" s="11">
        <v>50</v>
      </c>
      <c r="B59" s="173"/>
      <c r="C59" s="181"/>
      <c r="D59" s="12"/>
      <c r="E59" s="169"/>
      <c r="F59" s="169"/>
      <c r="H59" s="169"/>
      <c r="I59" s="169"/>
      <c r="J59" s="169"/>
      <c r="K59" s="169"/>
      <c r="L59" s="174"/>
      <c r="M59" s="174"/>
      <c r="N59" s="174"/>
      <c r="O59" s="174"/>
      <c r="P59" s="174"/>
      <c r="Q59" s="174"/>
      <c r="R59" s="174"/>
      <c r="S59" s="22">
        <f t="shared" si="0"/>
        <v>0</v>
      </c>
      <c r="T59" s="9"/>
      <c r="U59" s="9"/>
    </row>
    <row r="60" spans="1:20" ht="15.75">
      <c r="A60" s="31">
        <v>1</v>
      </c>
      <c r="B60" s="160">
        <v>2</v>
      </c>
      <c r="C60" s="179">
        <v>3</v>
      </c>
      <c r="D60" s="180">
        <v>4</v>
      </c>
      <c r="E60" s="175">
        <v>5</v>
      </c>
      <c r="F60" s="175">
        <v>6</v>
      </c>
      <c r="G60" s="175">
        <v>7</v>
      </c>
      <c r="H60" s="175">
        <v>8</v>
      </c>
      <c r="I60" s="175">
        <v>9</v>
      </c>
      <c r="J60" s="175">
        <v>10</v>
      </c>
      <c r="K60" s="175">
        <v>11</v>
      </c>
      <c r="L60" s="175">
        <v>12</v>
      </c>
      <c r="M60" s="175">
        <v>13</v>
      </c>
      <c r="N60" s="175">
        <v>14</v>
      </c>
      <c r="O60" s="175">
        <v>15</v>
      </c>
      <c r="P60" s="175">
        <v>16</v>
      </c>
      <c r="Q60" s="175">
        <v>17</v>
      </c>
      <c r="R60" s="175">
        <v>18</v>
      </c>
      <c r="S60" s="180">
        <v>19</v>
      </c>
      <c r="T60" s="150"/>
    </row>
  </sheetData>
  <sheetProtection/>
  <mergeCells count="9">
    <mergeCell ref="S8:S9"/>
    <mergeCell ref="A1:K1"/>
    <mergeCell ref="A2:K2"/>
    <mergeCell ref="A4:K4"/>
    <mergeCell ref="A8:A9"/>
    <mergeCell ref="B8:B9"/>
    <mergeCell ref="C8:C9"/>
    <mergeCell ref="D8:D9"/>
    <mergeCell ref="B6:C6"/>
  </mergeCells>
  <printOptions/>
  <pageMargins left="0.7" right="0.7" top="0.75" bottom="0.75" header="0.3" footer="0.3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C135"/>
  <sheetViews>
    <sheetView zoomScale="80" zoomScaleNormal="80" zoomScalePageLayoutView="0" workbookViewId="0" topLeftCell="A1">
      <selection activeCell="C17" sqref="C17"/>
    </sheetView>
  </sheetViews>
  <sheetFormatPr defaultColWidth="9.140625" defaultRowHeight="15"/>
  <cols>
    <col min="1" max="1" width="15.00390625" style="1" customWidth="1"/>
    <col min="2" max="2" width="65.8515625" style="1" customWidth="1"/>
    <col min="3" max="3" width="64.421875" style="1" customWidth="1"/>
    <col min="4" max="4" width="15.00390625" style="1" customWidth="1"/>
    <col min="5" max="16384" width="9.140625" style="1" customWidth="1"/>
  </cols>
  <sheetData>
    <row r="1" ht="14.25">
      <c r="A1" s="1" t="s">
        <v>175</v>
      </c>
    </row>
    <row r="2" ht="14.25"/>
    <row r="3" ht="14.25"/>
    <row r="4" ht="34.5" customHeight="1">
      <c r="B4" s="13" t="s">
        <v>156</v>
      </c>
    </row>
    <row r="5" spans="1:2" ht="37.5" customHeight="1">
      <c r="A5" s="110" t="s">
        <v>131</v>
      </c>
      <c r="B5" s="32" t="s">
        <v>12</v>
      </c>
    </row>
    <row r="6" spans="1:3" ht="30.75" customHeight="1">
      <c r="A6" s="107">
        <v>1</v>
      </c>
      <c r="B6" s="33" t="s">
        <v>17</v>
      </c>
      <c r="C6" s="3"/>
    </row>
    <row r="7" spans="1:3" ht="33.75" customHeight="1">
      <c r="A7" s="108">
        <v>2</v>
      </c>
      <c r="B7" s="34" t="s">
        <v>19</v>
      </c>
      <c r="C7" s="4"/>
    </row>
    <row r="8" spans="1:3" ht="51" customHeight="1">
      <c r="A8" s="108">
        <v>3</v>
      </c>
      <c r="B8" s="34" t="s">
        <v>18</v>
      </c>
      <c r="C8" s="2"/>
    </row>
    <row r="9" spans="1:3" ht="34.5" customHeight="1">
      <c r="A9" s="108">
        <v>4</v>
      </c>
      <c r="B9" s="35" t="s">
        <v>20</v>
      </c>
      <c r="C9" s="2"/>
    </row>
    <row r="10" spans="1:3" ht="51" customHeight="1">
      <c r="A10" s="108">
        <v>5</v>
      </c>
      <c r="B10" s="34" t="s">
        <v>21</v>
      </c>
      <c r="C10" s="2"/>
    </row>
    <row r="11" spans="1:3" ht="46.5" customHeight="1">
      <c r="A11" s="109">
        <v>6</v>
      </c>
      <c r="B11" s="36" t="s">
        <v>22</v>
      </c>
      <c r="C11" s="2"/>
    </row>
    <row r="12" ht="19.5" customHeight="1"/>
    <row r="13" ht="19.5" customHeight="1"/>
    <row r="14" ht="19.5" customHeight="1">
      <c r="B14" s="37" t="s">
        <v>157</v>
      </c>
    </row>
    <row r="15" spans="1:2" ht="30.75" customHeight="1">
      <c r="A15" s="110" t="s">
        <v>131</v>
      </c>
      <c r="B15" s="38" t="s">
        <v>12</v>
      </c>
    </row>
    <row r="16" spans="1:3" ht="30" customHeight="1">
      <c r="A16" s="105">
        <v>1</v>
      </c>
      <c r="B16" s="39" t="s">
        <v>23</v>
      </c>
      <c r="C16" s="3"/>
    </row>
    <row r="17" spans="1:3" ht="30" customHeight="1">
      <c r="A17" s="105">
        <v>2</v>
      </c>
      <c r="B17" s="40" t="s">
        <v>24</v>
      </c>
      <c r="C17" s="4"/>
    </row>
    <row r="18" spans="1:3" ht="30" customHeight="1">
      <c r="A18" s="105">
        <v>3</v>
      </c>
      <c r="B18" s="40" t="s">
        <v>25</v>
      </c>
      <c r="C18" s="2"/>
    </row>
    <row r="19" spans="1:3" ht="30" customHeight="1">
      <c r="A19" s="105">
        <v>4</v>
      </c>
      <c r="B19" s="40" t="s">
        <v>26</v>
      </c>
      <c r="C19" s="2"/>
    </row>
    <row r="20" spans="1:3" ht="30" customHeight="1">
      <c r="A20" s="105">
        <v>5</v>
      </c>
      <c r="B20" s="40" t="s">
        <v>27</v>
      </c>
      <c r="C20" s="2"/>
    </row>
    <row r="21" spans="1:3" ht="30" customHeight="1">
      <c r="A21" s="106">
        <v>6</v>
      </c>
      <c r="B21" s="41" t="s">
        <v>28</v>
      </c>
      <c r="C21" s="2"/>
    </row>
    <row r="22" ht="19.5" customHeight="1"/>
    <row r="23" ht="19.5" customHeight="1"/>
    <row r="24" ht="33" customHeight="1">
      <c r="B24" s="37" t="s">
        <v>158</v>
      </c>
    </row>
    <row r="25" spans="1:2" ht="29.25" customHeight="1">
      <c r="A25" s="111" t="s">
        <v>131</v>
      </c>
      <c r="B25" s="42" t="s">
        <v>12</v>
      </c>
    </row>
    <row r="26" spans="1:3" ht="30" customHeight="1">
      <c r="A26" s="103">
        <v>1</v>
      </c>
      <c r="B26" s="43" t="s">
        <v>29</v>
      </c>
      <c r="C26" s="3"/>
    </row>
    <row r="27" spans="1:3" ht="30" customHeight="1">
      <c r="A27" s="103">
        <v>2</v>
      </c>
      <c r="B27" s="44" t="s">
        <v>30</v>
      </c>
      <c r="C27" s="4"/>
    </row>
    <row r="28" spans="1:3" ht="30" customHeight="1">
      <c r="A28" s="103">
        <v>3</v>
      </c>
      <c r="B28" s="44" t="s">
        <v>31</v>
      </c>
      <c r="C28" s="2"/>
    </row>
    <row r="29" spans="1:3" ht="30" customHeight="1">
      <c r="A29" s="103">
        <v>4</v>
      </c>
      <c r="B29" s="44" t="s">
        <v>32</v>
      </c>
      <c r="C29" s="2"/>
    </row>
    <row r="30" spans="1:3" ht="30" customHeight="1">
      <c r="A30" s="103">
        <v>5</v>
      </c>
      <c r="B30" s="45" t="s">
        <v>33</v>
      </c>
      <c r="C30" s="2"/>
    </row>
    <row r="31" spans="1:3" ht="30" customHeight="1">
      <c r="A31" s="103">
        <v>6</v>
      </c>
      <c r="B31" s="199" t="s">
        <v>34</v>
      </c>
      <c r="C31" s="2"/>
    </row>
    <row r="32" spans="1:2" ht="14.25">
      <c r="A32" s="104"/>
      <c r="B32" s="200"/>
    </row>
    <row r="33" ht="19.5" customHeight="1"/>
    <row r="34" ht="19.5" customHeight="1">
      <c r="B34" s="37" t="s">
        <v>159</v>
      </c>
    </row>
    <row r="35" spans="1:2" ht="27" customHeight="1">
      <c r="A35" s="111" t="s">
        <v>131</v>
      </c>
      <c r="B35" s="46" t="s">
        <v>12</v>
      </c>
    </row>
    <row r="36" spans="1:3" ht="30" customHeight="1">
      <c r="A36" s="78">
        <v>1</v>
      </c>
      <c r="B36" s="47" t="s">
        <v>35</v>
      </c>
      <c r="C36" s="3"/>
    </row>
    <row r="37" spans="1:3" ht="30" customHeight="1">
      <c r="A37" s="78">
        <v>2</v>
      </c>
      <c r="B37" s="47" t="s">
        <v>36</v>
      </c>
      <c r="C37" s="4"/>
    </row>
    <row r="38" spans="1:3" ht="30" customHeight="1">
      <c r="A38" s="78">
        <v>3</v>
      </c>
      <c r="B38" s="47" t="s">
        <v>37</v>
      </c>
      <c r="C38" s="2"/>
    </row>
    <row r="39" spans="1:3" ht="30" customHeight="1">
      <c r="A39" s="78">
        <v>4</v>
      </c>
      <c r="B39" s="47" t="s">
        <v>38</v>
      </c>
      <c r="C39" s="2"/>
    </row>
    <row r="40" spans="1:3" ht="30" customHeight="1">
      <c r="A40" s="78">
        <v>5</v>
      </c>
      <c r="B40" s="47" t="s">
        <v>40</v>
      </c>
      <c r="C40" s="2"/>
    </row>
    <row r="41" spans="1:3" ht="49.5" customHeight="1">
      <c r="A41" s="79">
        <v>6</v>
      </c>
      <c r="B41" s="48" t="s">
        <v>39</v>
      </c>
      <c r="C41" s="2"/>
    </row>
    <row r="42" ht="19.5" customHeight="1"/>
    <row r="43" ht="19.5" customHeight="1"/>
    <row r="44" ht="30" customHeight="1">
      <c r="B44" s="37" t="s">
        <v>160</v>
      </c>
    </row>
    <row r="45" spans="1:2" ht="27" customHeight="1">
      <c r="A45" s="111" t="s">
        <v>131</v>
      </c>
      <c r="B45" s="49" t="s">
        <v>12</v>
      </c>
    </row>
    <row r="46" spans="1:2" ht="33" customHeight="1">
      <c r="A46" s="101">
        <v>1</v>
      </c>
      <c r="B46" s="50" t="s">
        <v>41</v>
      </c>
    </row>
    <row r="47" spans="1:2" ht="34.5" customHeight="1">
      <c r="A47" s="101">
        <v>2</v>
      </c>
      <c r="B47" s="50" t="s">
        <v>42</v>
      </c>
    </row>
    <row r="48" spans="1:2" ht="38.25" customHeight="1">
      <c r="A48" s="101">
        <v>3</v>
      </c>
      <c r="B48" s="50" t="s">
        <v>43</v>
      </c>
    </row>
    <row r="49" spans="1:2" ht="33" customHeight="1">
      <c r="A49" s="101">
        <v>4</v>
      </c>
      <c r="B49" s="50" t="s">
        <v>44</v>
      </c>
    </row>
    <row r="50" spans="1:2" ht="33" customHeight="1">
      <c r="A50" s="101">
        <v>5</v>
      </c>
      <c r="B50" s="50" t="s">
        <v>45</v>
      </c>
    </row>
    <row r="51" spans="1:2" ht="31.5" customHeight="1">
      <c r="A51" s="102">
        <v>6</v>
      </c>
      <c r="B51" s="51" t="s">
        <v>46</v>
      </c>
    </row>
    <row r="52" ht="19.5" customHeight="1"/>
    <row r="53" ht="19.5" customHeight="1"/>
    <row r="54" ht="19.5" customHeight="1">
      <c r="B54" s="37" t="s">
        <v>161</v>
      </c>
    </row>
    <row r="55" spans="1:2" ht="27" customHeight="1">
      <c r="A55" s="111" t="s">
        <v>131</v>
      </c>
      <c r="B55" s="52" t="s">
        <v>12</v>
      </c>
    </row>
    <row r="56" spans="1:2" ht="30" customHeight="1">
      <c r="A56" s="99">
        <v>1</v>
      </c>
      <c r="B56" s="53" t="s">
        <v>47</v>
      </c>
    </row>
    <row r="57" spans="1:2" ht="30" customHeight="1">
      <c r="A57" s="99">
        <v>2</v>
      </c>
      <c r="B57" s="54" t="s">
        <v>48</v>
      </c>
    </row>
    <row r="58" spans="1:2" ht="30" customHeight="1">
      <c r="A58" s="99">
        <v>3</v>
      </c>
      <c r="B58" s="53" t="s">
        <v>49</v>
      </c>
    </row>
    <row r="59" spans="1:2" ht="30" customHeight="1">
      <c r="A59" s="99">
        <v>4</v>
      </c>
      <c r="B59" s="53" t="s">
        <v>50</v>
      </c>
    </row>
    <row r="60" spans="1:2" ht="30" customHeight="1">
      <c r="A60" s="99">
        <v>5</v>
      </c>
      <c r="B60" s="53" t="s">
        <v>51</v>
      </c>
    </row>
    <row r="61" spans="1:2" ht="30" customHeight="1">
      <c r="A61" s="100">
        <v>6</v>
      </c>
      <c r="B61" s="55" t="s">
        <v>52</v>
      </c>
    </row>
    <row r="62" ht="19.5" customHeight="1"/>
    <row r="63" ht="19.5" customHeight="1"/>
    <row r="64" ht="19.5" customHeight="1">
      <c r="B64" s="37" t="s">
        <v>162</v>
      </c>
    </row>
    <row r="65" spans="1:2" ht="27" customHeight="1">
      <c r="A65" s="111" t="s">
        <v>131</v>
      </c>
      <c r="B65" s="56" t="s">
        <v>12</v>
      </c>
    </row>
    <row r="66" spans="1:2" ht="25.5" customHeight="1">
      <c r="A66" s="97">
        <v>1</v>
      </c>
      <c r="B66" s="57" t="s">
        <v>53</v>
      </c>
    </row>
    <row r="67" spans="1:2" ht="27.75" customHeight="1">
      <c r="A67" s="97">
        <v>2</v>
      </c>
      <c r="B67" s="57" t="s">
        <v>54</v>
      </c>
    </row>
    <row r="68" spans="1:2" ht="36.75" customHeight="1">
      <c r="A68" s="97">
        <v>3</v>
      </c>
      <c r="B68" s="57" t="s">
        <v>55</v>
      </c>
    </row>
    <row r="69" spans="1:2" ht="29.25" customHeight="1">
      <c r="A69" s="97">
        <v>4</v>
      </c>
      <c r="B69" s="57" t="s">
        <v>56</v>
      </c>
    </row>
    <row r="70" spans="1:2" ht="33.75" customHeight="1">
      <c r="A70" s="97">
        <v>5</v>
      </c>
      <c r="B70" s="57" t="s">
        <v>57</v>
      </c>
    </row>
    <row r="71" spans="1:2" ht="30" customHeight="1">
      <c r="A71" s="98">
        <v>6</v>
      </c>
      <c r="B71" s="58" t="s">
        <v>58</v>
      </c>
    </row>
    <row r="72" ht="19.5" customHeight="1"/>
    <row r="73" ht="19.5" customHeight="1"/>
    <row r="74" ht="33" customHeight="1">
      <c r="B74" s="37" t="s">
        <v>163</v>
      </c>
    </row>
    <row r="75" spans="1:2" ht="27.75" customHeight="1">
      <c r="A75" s="111" t="s">
        <v>131</v>
      </c>
      <c r="B75" s="59" t="s">
        <v>12</v>
      </c>
    </row>
    <row r="76" spans="1:2" ht="34.5" customHeight="1">
      <c r="A76" s="88">
        <v>1</v>
      </c>
      <c r="B76" s="60" t="s">
        <v>59</v>
      </c>
    </row>
    <row r="77" spans="1:2" ht="34.5" customHeight="1">
      <c r="A77" s="88">
        <v>2</v>
      </c>
      <c r="B77" s="60" t="s">
        <v>60</v>
      </c>
    </row>
    <row r="78" spans="1:2" ht="34.5" customHeight="1">
      <c r="A78" s="88">
        <v>3</v>
      </c>
      <c r="B78" s="60" t="s">
        <v>61</v>
      </c>
    </row>
    <row r="79" spans="1:2" ht="34.5" customHeight="1">
      <c r="A79" s="88">
        <v>4</v>
      </c>
      <c r="B79" s="60" t="s">
        <v>62</v>
      </c>
    </row>
    <row r="80" spans="1:2" ht="34.5" customHeight="1">
      <c r="A80" s="88">
        <v>5</v>
      </c>
      <c r="B80" s="60" t="s">
        <v>63</v>
      </c>
    </row>
    <row r="81" spans="1:2" ht="34.5" customHeight="1">
      <c r="A81" s="89">
        <v>6</v>
      </c>
      <c r="B81" s="61" t="s">
        <v>64</v>
      </c>
    </row>
    <row r="82" ht="19.5" customHeight="1"/>
    <row r="83" ht="30">
      <c r="B83" s="37" t="s">
        <v>164</v>
      </c>
    </row>
    <row r="84" spans="1:2" ht="27" customHeight="1">
      <c r="A84" s="111" t="s">
        <v>131</v>
      </c>
      <c r="B84" s="62" t="s">
        <v>12</v>
      </c>
    </row>
    <row r="85" spans="1:2" ht="34.5" customHeight="1">
      <c r="A85" s="86">
        <v>1</v>
      </c>
      <c r="B85" s="63" t="s">
        <v>65</v>
      </c>
    </row>
    <row r="86" spans="1:2" ht="34.5" customHeight="1">
      <c r="A86" s="86">
        <v>2</v>
      </c>
      <c r="B86" s="63" t="s">
        <v>66</v>
      </c>
    </row>
    <row r="87" spans="1:2" ht="47.25" customHeight="1">
      <c r="A87" s="86">
        <v>3</v>
      </c>
      <c r="B87" s="63" t="s">
        <v>67</v>
      </c>
    </row>
    <row r="88" spans="1:2" ht="45.75" customHeight="1">
      <c r="A88" s="86">
        <v>4</v>
      </c>
      <c r="B88" s="63" t="s">
        <v>68</v>
      </c>
    </row>
    <row r="89" spans="1:2" ht="47.25" customHeight="1">
      <c r="A89" s="86">
        <v>5</v>
      </c>
      <c r="B89" s="63" t="s">
        <v>69</v>
      </c>
    </row>
    <row r="90" spans="1:2" ht="53.25" customHeight="1">
      <c r="A90" s="87">
        <v>6</v>
      </c>
      <c r="B90" s="64" t="s">
        <v>70</v>
      </c>
    </row>
    <row r="91" ht="19.5" customHeight="1"/>
    <row r="92" ht="30">
      <c r="B92" s="37" t="s">
        <v>165</v>
      </c>
    </row>
    <row r="93" spans="1:2" ht="27.75" customHeight="1">
      <c r="A93" s="111" t="s">
        <v>131</v>
      </c>
      <c r="B93" s="65" t="s">
        <v>12</v>
      </c>
    </row>
    <row r="94" spans="1:2" ht="19.5" customHeight="1">
      <c r="A94" s="80">
        <v>1</v>
      </c>
      <c r="B94" s="66" t="s">
        <v>71</v>
      </c>
    </row>
    <row r="95" spans="1:2" ht="22.5" customHeight="1">
      <c r="A95" s="80">
        <v>2</v>
      </c>
      <c r="B95" s="66" t="s">
        <v>72</v>
      </c>
    </row>
    <row r="96" spans="1:2" ht="34.5" customHeight="1">
      <c r="A96" s="80">
        <v>3</v>
      </c>
      <c r="B96" s="66" t="s">
        <v>73</v>
      </c>
    </row>
    <row r="97" spans="1:2" ht="34.5" customHeight="1">
      <c r="A97" s="80">
        <v>4</v>
      </c>
      <c r="B97" s="66" t="s">
        <v>74</v>
      </c>
    </row>
    <row r="98" spans="1:2" ht="34.5" customHeight="1">
      <c r="A98" s="80">
        <v>5</v>
      </c>
      <c r="B98" s="66" t="s">
        <v>75</v>
      </c>
    </row>
    <row r="99" spans="1:2" ht="34.5" customHeight="1">
      <c r="A99" s="81">
        <v>6</v>
      </c>
      <c r="B99" s="67" t="s">
        <v>76</v>
      </c>
    </row>
    <row r="100" ht="19.5" customHeight="1"/>
    <row r="101" ht="19.5" customHeight="1">
      <c r="B101" s="37" t="s">
        <v>166</v>
      </c>
    </row>
    <row r="102" spans="1:2" ht="27" customHeight="1">
      <c r="A102" s="111" t="s">
        <v>131</v>
      </c>
      <c r="B102" s="68" t="s">
        <v>12</v>
      </c>
    </row>
    <row r="103" spans="1:2" ht="27" customHeight="1">
      <c r="A103" s="84">
        <v>1</v>
      </c>
      <c r="B103" s="69" t="s">
        <v>77</v>
      </c>
    </row>
    <row r="104" spans="1:2" ht="22.5" customHeight="1">
      <c r="A104" s="84">
        <v>2</v>
      </c>
      <c r="B104" s="69" t="s">
        <v>78</v>
      </c>
    </row>
    <row r="105" spans="1:2" ht="34.5" customHeight="1">
      <c r="A105" s="84">
        <v>3</v>
      </c>
      <c r="B105" s="69" t="s">
        <v>79</v>
      </c>
    </row>
    <row r="106" spans="1:2" ht="34.5" customHeight="1">
      <c r="A106" s="84">
        <v>4</v>
      </c>
      <c r="B106" s="69" t="s">
        <v>80</v>
      </c>
    </row>
    <row r="107" spans="1:2" ht="31.5" customHeight="1">
      <c r="A107" s="84">
        <v>5</v>
      </c>
      <c r="B107" s="70" t="s">
        <v>81</v>
      </c>
    </row>
    <row r="108" spans="1:2" ht="37.5" customHeight="1">
      <c r="A108" s="85">
        <v>6</v>
      </c>
      <c r="B108" s="71" t="s">
        <v>82</v>
      </c>
    </row>
    <row r="109" ht="19.5" customHeight="1">
      <c r="B109" s="18"/>
    </row>
    <row r="110" ht="19.5" customHeight="1">
      <c r="B110" s="37" t="s">
        <v>167</v>
      </c>
    </row>
    <row r="111" spans="1:2" ht="29.25" customHeight="1">
      <c r="A111" s="111" t="s">
        <v>131</v>
      </c>
      <c r="B111" s="72" t="s">
        <v>12</v>
      </c>
    </row>
    <row r="112" spans="1:2" ht="19.5" customHeight="1">
      <c r="A112" s="82">
        <v>1</v>
      </c>
      <c r="B112" s="73" t="s">
        <v>83</v>
      </c>
    </row>
    <row r="113" spans="1:2" ht="19.5" customHeight="1">
      <c r="A113" s="82">
        <v>2</v>
      </c>
      <c r="B113" s="73" t="s">
        <v>84</v>
      </c>
    </row>
    <row r="114" spans="1:2" ht="30">
      <c r="A114" s="82">
        <v>3</v>
      </c>
      <c r="B114" s="74" t="s">
        <v>85</v>
      </c>
    </row>
    <row r="115" spans="1:2" ht="30">
      <c r="A115" s="82">
        <v>4</v>
      </c>
      <c r="B115" s="74" t="s">
        <v>86</v>
      </c>
    </row>
    <row r="116" spans="1:2" ht="30">
      <c r="A116" s="82">
        <v>5</v>
      </c>
      <c r="B116" s="74" t="s">
        <v>87</v>
      </c>
    </row>
    <row r="117" spans="1:2" ht="30">
      <c r="A117" s="83">
        <v>6</v>
      </c>
      <c r="B117" s="75" t="s">
        <v>88</v>
      </c>
    </row>
    <row r="118" ht="19.5" customHeight="1"/>
    <row r="119" ht="27.75" customHeight="1">
      <c r="B119" s="37" t="s">
        <v>168</v>
      </c>
    </row>
    <row r="120" spans="1:2" ht="29.25" customHeight="1">
      <c r="A120" s="111" t="s">
        <v>131</v>
      </c>
      <c r="B120" s="46" t="s">
        <v>12</v>
      </c>
    </row>
    <row r="121" spans="1:2" ht="19.5" customHeight="1">
      <c r="A121" s="78">
        <v>1</v>
      </c>
      <c r="B121" s="76" t="s">
        <v>89</v>
      </c>
    </row>
    <row r="122" spans="1:2" ht="30">
      <c r="A122" s="78">
        <v>2</v>
      </c>
      <c r="B122" s="47" t="s">
        <v>90</v>
      </c>
    </row>
    <row r="123" spans="1:2" ht="30">
      <c r="A123" s="78">
        <v>3</v>
      </c>
      <c r="B123" s="47" t="s">
        <v>91</v>
      </c>
    </row>
    <row r="124" spans="1:2" ht="30">
      <c r="A124" s="78">
        <v>4</v>
      </c>
      <c r="B124" s="47" t="s">
        <v>92</v>
      </c>
    </row>
    <row r="125" spans="1:2" ht="30">
      <c r="A125" s="78">
        <v>5</v>
      </c>
      <c r="B125" s="47" t="s">
        <v>93</v>
      </c>
    </row>
    <row r="126" spans="1:2" ht="30">
      <c r="A126" s="79">
        <v>6</v>
      </c>
      <c r="B126" s="48" t="s">
        <v>94</v>
      </c>
    </row>
    <row r="127" ht="19.5" customHeight="1"/>
    <row r="128" ht="19.5" customHeight="1">
      <c r="B128" s="37" t="s">
        <v>169</v>
      </c>
    </row>
    <row r="129" spans="1:2" ht="30" customHeight="1">
      <c r="A129" s="111" t="s">
        <v>131</v>
      </c>
      <c r="B129" s="65" t="s">
        <v>12</v>
      </c>
    </row>
    <row r="130" spans="1:2" ht="19.5" customHeight="1">
      <c r="A130" s="80">
        <v>1</v>
      </c>
      <c r="B130" s="77" t="s">
        <v>95</v>
      </c>
    </row>
    <row r="131" spans="1:2" ht="19.5" customHeight="1">
      <c r="A131" s="80">
        <v>2</v>
      </c>
      <c r="B131" s="66" t="s">
        <v>78</v>
      </c>
    </row>
    <row r="132" spans="1:2" ht="19.5" customHeight="1">
      <c r="A132" s="80">
        <v>3</v>
      </c>
      <c r="B132" s="77" t="s">
        <v>96</v>
      </c>
    </row>
    <row r="133" spans="1:2" ht="30">
      <c r="A133" s="80">
        <v>4</v>
      </c>
      <c r="B133" s="66" t="s">
        <v>97</v>
      </c>
    </row>
    <row r="134" spans="1:2" ht="30">
      <c r="A134" s="80">
        <v>5</v>
      </c>
      <c r="B134" s="66" t="s">
        <v>99</v>
      </c>
    </row>
    <row r="135" spans="1:2" ht="30">
      <c r="A135" s="81">
        <v>6</v>
      </c>
      <c r="B135" s="67" t="s">
        <v>98</v>
      </c>
    </row>
  </sheetData>
  <sheetProtection/>
  <mergeCells count="1">
    <mergeCell ref="B31:B3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B1:L81"/>
  <sheetViews>
    <sheetView showGridLines="0" view="pageBreakPreview" zoomScale="60" zoomScaleNormal="75" zoomScalePageLayoutView="0" workbookViewId="0" topLeftCell="A1">
      <selection activeCell="F12" sqref="F12"/>
    </sheetView>
  </sheetViews>
  <sheetFormatPr defaultColWidth="0" defaultRowHeight="15" zeroHeight="1"/>
  <cols>
    <col min="1" max="1" width="9.28125" style="1" customWidth="1"/>
    <col min="2" max="2" width="9.28125" style="177" customWidth="1"/>
    <col min="3" max="3" width="23.421875" style="1" customWidth="1"/>
    <col min="4" max="4" width="5.421875" style="1" customWidth="1"/>
    <col min="5" max="5" width="34.421875" style="1" customWidth="1"/>
    <col min="6" max="6" width="26.140625" style="1" customWidth="1"/>
    <col min="7" max="7" width="5.7109375" style="1" customWidth="1"/>
    <col min="8" max="8" width="89.421875" style="1" customWidth="1"/>
    <col min="9" max="9" width="9.28125" style="1" customWidth="1"/>
    <col min="10" max="10" width="10.140625" style="1" hidden="1" customWidth="1"/>
    <col min="11" max="12" width="25.421875" style="1" bestFit="1" customWidth="1"/>
    <col min="13" max="13" width="2.140625" style="1" hidden="1" customWidth="1"/>
    <col min="14" max="14" width="10.140625" style="1" hidden="1" customWidth="1"/>
    <col min="15" max="15" width="9.140625" style="1" hidden="1" customWidth="1"/>
    <col min="16" max="16" width="9.140625" style="1" customWidth="1"/>
    <col min="17" max="17" width="0" style="1" hidden="1" customWidth="1"/>
    <col min="18" max="16384" width="9.140625" style="1" hidden="1" customWidth="1"/>
  </cols>
  <sheetData>
    <row r="1" spans="3:8" ht="18">
      <c r="C1" s="214" t="str">
        <f>'DATA MAKLUMAT MURID'!A1</f>
        <v> SK SULTAN ABU BAKAR (1)</v>
      </c>
      <c r="D1" s="214"/>
      <c r="E1" s="214"/>
      <c r="F1" s="214"/>
      <c r="G1" s="214"/>
      <c r="H1" s="214"/>
    </row>
    <row r="2" spans="3:8" ht="18">
      <c r="C2" s="214" t="str">
        <f>'DATA MAKLUMAT MURID'!A2</f>
        <v>JALAN JUNID 84000 MUAR, JOHOR</v>
      </c>
      <c r="D2" s="214"/>
      <c r="E2" s="214"/>
      <c r="F2" s="214"/>
      <c r="G2" s="214"/>
      <c r="H2" s="214"/>
    </row>
    <row r="3" spans="3:8" ht="18">
      <c r="C3" s="114"/>
      <c r="D3" s="114"/>
      <c r="E3" s="114"/>
      <c r="F3" s="114"/>
      <c r="G3" s="114"/>
      <c r="H3" s="114"/>
    </row>
    <row r="4" spans="3:8" ht="18">
      <c r="C4" s="214" t="str">
        <f>'DATA MAKLUMAT MURID'!A4</f>
        <v>PENTAKSIRAN  MATA PELAJARAN PENDIDIKAN MORAL TAHUN 4</v>
      </c>
      <c r="D4" s="214"/>
      <c r="E4" s="214"/>
      <c r="F4" s="214"/>
      <c r="G4" s="214"/>
      <c r="H4" s="214"/>
    </row>
    <row r="5" spans="3:8" ht="18">
      <c r="C5" s="115"/>
      <c r="D5" s="115"/>
      <c r="E5" s="115"/>
      <c r="F5" s="116"/>
      <c r="G5" s="116"/>
      <c r="H5" s="116"/>
    </row>
    <row r="6" spans="3:8" ht="18">
      <c r="C6" s="115"/>
      <c r="D6" s="115"/>
      <c r="E6" s="115"/>
      <c r="F6" s="116"/>
      <c r="G6" s="116"/>
      <c r="H6" s="116"/>
    </row>
    <row r="7" spans="3:12" ht="18">
      <c r="C7" s="116"/>
      <c r="D7" s="116"/>
      <c r="E7" s="116"/>
      <c r="F7" s="116"/>
      <c r="G7" s="116"/>
      <c r="H7" s="116"/>
      <c r="I7" s="6">
        <v>7</v>
      </c>
      <c r="K7" s="23">
        <f>'DATA MAKLUMAT MURID'!B10</f>
        <v>0</v>
      </c>
      <c r="L7" s="1">
        <f>IF(K7=0,"",K7)</f>
      </c>
    </row>
    <row r="8" spans="3:12" ht="18">
      <c r="C8" s="116" t="s">
        <v>5</v>
      </c>
      <c r="D8" s="116"/>
      <c r="E8" s="116" t="s">
        <v>4</v>
      </c>
      <c r="F8" s="117">
        <f>VLOOKUP($I$7,'DATA MAKLUMAT MURID'!$A$10:$U$59,2)</f>
        <v>0</v>
      </c>
      <c r="G8" s="117"/>
      <c r="H8" s="117"/>
      <c r="I8" s="14"/>
      <c r="K8" s="23">
        <f>'DATA MAKLUMAT MURID'!B11</f>
        <v>0</v>
      </c>
      <c r="L8" s="1">
        <f aca="true" t="shared" si="0" ref="L8:L35">IF(K8=0,"",K8)</f>
      </c>
    </row>
    <row r="9" spans="3:12" ht="18">
      <c r="C9" s="116" t="s">
        <v>173</v>
      </c>
      <c r="D9" s="116"/>
      <c r="E9" s="116" t="s">
        <v>4</v>
      </c>
      <c r="F9" s="182">
        <f>VLOOKUP($I$7,'DATA MAKLUMAT MURID'!$A$10:$U$59,3)</f>
        <v>0</v>
      </c>
      <c r="G9" s="117"/>
      <c r="H9" s="117"/>
      <c r="I9" s="7"/>
      <c r="K9" s="23">
        <f>'DATA MAKLUMAT MURID'!B12</f>
        <v>0</v>
      </c>
      <c r="L9" s="1">
        <f t="shared" si="0"/>
      </c>
    </row>
    <row r="10" spans="3:12" ht="18">
      <c r="C10" s="116" t="s">
        <v>6</v>
      </c>
      <c r="D10" s="116"/>
      <c r="E10" s="116" t="s">
        <v>4</v>
      </c>
      <c r="F10" s="117" t="str">
        <f>IF(VLOOKUP($I$7,'DATA MAKLUMAT MURID'!$A$10:F13,4)="L","Lelaki","Perempuan")</f>
        <v>Perempuan</v>
      </c>
      <c r="G10" s="117"/>
      <c r="H10" s="117"/>
      <c r="K10" s="23">
        <f>'DATA MAKLUMAT MURID'!B13</f>
        <v>0</v>
      </c>
      <c r="L10" s="1">
        <f t="shared" si="0"/>
      </c>
    </row>
    <row r="11" spans="3:12" ht="18">
      <c r="C11" s="116" t="s">
        <v>7</v>
      </c>
      <c r="D11" s="116"/>
      <c r="E11" s="116" t="s">
        <v>4</v>
      </c>
      <c r="F11" s="118" t="str">
        <f>'DATA MAKLUMAT MURID'!K6</f>
        <v>4 NILAM</v>
      </c>
      <c r="G11" s="118"/>
      <c r="H11" s="118"/>
      <c r="K11" s="23">
        <f>'DATA MAKLUMAT MURID'!B14</f>
        <v>0</v>
      </c>
      <c r="L11" s="1">
        <f t="shared" si="0"/>
      </c>
    </row>
    <row r="12" spans="3:12" ht="18">
      <c r="C12" s="116" t="s">
        <v>172</v>
      </c>
      <c r="D12" s="116"/>
      <c r="E12" s="116" t="s">
        <v>4</v>
      </c>
      <c r="F12" s="118" t="str">
        <f>'DATA MAKLUMAT MURID'!D6</f>
        <v>CIK NIMA BINTI HASSAN</v>
      </c>
      <c r="G12" s="118"/>
      <c r="H12" s="118"/>
      <c r="K12" s="23">
        <f>'DATA MAKLUMAT MURID'!B15</f>
        <v>0</v>
      </c>
      <c r="L12" s="1">
        <f t="shared" si="0"/>
      </c>
    </row>
    <row r="13" spans="3:12" ht="18">
      <c r="C13" s="116" t="s">
        <v>8</v>
      </c>
      <c r="D13" s="116"/>
      <c r="E13" s="116" t="s">
        <v>4</v>
      </c>
      <c r="F13" s="204"/>
      <c r="G13" s="204"/>
      <c r="H13" s="118"/>
      <c r="K13" s="23">
        <f>'DATA MAKLUMAT MURID'!B16</f>
        <v>0</v>
      </c>
      <c r="L13" s="1">
        <f t="shared" si="0"/>
      </c>
    </row>
    <row r="14" spans="3:12" ht="18">
      <c r="C14" s="116"/>
      <c r="D14" s="116"/>
      <c r="E14" s="116"/>
      <c r="F14" s="116"/>
      <c r="G14" s="116"/>
      <c r="H14" s="116"/>
      <c r="K14" s="23">
        <f>'DATA MAKLUMAT MURID'!B17</f>
        <v>0</v>
      </c>
      <c r="L14" s="1">
        <f t="shared" si="0"/>
      </c>
    </row>
    <row r="15" spans="3:12" ht="18">
      <c r="C15" s="116"/>
      <c r="D15" s="116"/>
      <c r="E15" s="116"/>
      <c r="F15" s="116"/>
      <c r="G15" s="116"/>
      <c r="H15" s="116"/>
      <c r="K15" s="23">
        <f>'DATA MAKLUMAT MURID'!B18</f>
        <v>0</v>
      </c>
      <c r="L15" s="1">
        <f t="shared" si="0"/>
      </c>
    </row>
    <row r="16" spans="3:12" ht="18" hidden="1">
      <c r="C16" s="116" t="str">
        <f>"Keseluruhan Prestasi Pendidikan Moral Tahun 4 : "&amp;I9</f>
        <v>Keseluruhan Prestasi Pendidikan Moral Tahun 4 : </v>
      </c>
      <c r="D16" s="116"/>
      <c r="E16" s="116"/>
      <c r="F16" s="116"/>
      <c r="G16" s="116"/>
      <c r="H16" s="10"/>
      <c r="K16" s="23">
        <f>'DATA MAKLUMAT MURID'!B19</f>
        <v>0</v>
      </c>
      <c r="L16" s="1">
        <f t="shared" si="0"/>
      </c>
    </row>
    <row r="17" spans="3:12" ht="22.5" customHeight="1">
      <c r="C17" s="119"/>
      <c r="D17" s="119"/>
      <c r="E17" s="119"/>
      <c r="F17" s="116"/>
      <c r="G17" s="116"/>
      <c r="H17" s="116"/>
      <c r="K17" s="23">
        <f>'DATA MAKLUMAT MURID'!B20</f>
        <v>0</v>
      </c>
      <c r="L17" s="1">
        <f t="shared" si="0"/>
      </c>
    </row>
    <row r="18" spans="3:12" ht="18">
      <c r="C18" s="115"/>
      <c r="D18" s="115"/>
      <c r="E18" s="115"/>
      <c r="F18" s="116"/>
      <c r="G18" s="116"/>
      <c r="H18" s="116"/>
      <c r="K18" s="23">
        <f>'DATA MAKLUMAT MURID'!B21</f>
        <v>0</v>
      </c>
      <c r="L18" s="1">
        <f t="shared" si="0"/>
      </c>
    </row>
    <row r="19" spans="3:12" ht="18">
      <c r="C19" s="116" t="s">
        <v>3</v>
      </c>
      <c r="D19" s="116"/>
      <c r="E19" s="116"/>
      <c r="F19" s="116"/>
      <c r="G19" s="116"/>
      <c r="H19" s="116"/>
      <c r="K19" s="23">
        <f>'DATA MAKLUMAT MURID'!B22</f>
        <v>0</v>
      </c>
      <c r="L19" s="1">
        <f t="shared" si="0"/>
      </c>
    </row>
    <row r="20" spans="3:12" ht="18">
      <c r="C20" s="116"/>
      <c r="D20" s="116"/>
      <c r="E20" s="116"/>
      <c r="F20" s="120"/>
      <c r="G20" s="120"/>
      <c r="H20" s="120"/>
      <c r="I20" s="8"/>
      <c r="K20" s="23">
        <f>'DATA MAKLUMAT MURID'!B23</f>
        <v>0</v>
      </c>
      <c r="L20" s="1">
        <f t="shared" si="0"/>
      </c>
    </row>
    <row r="21" spans="2:12" ht="36" customHeight="1">
      <c r="B21" s="178" t="s">
        <v>171</v>
      </c>
      <c r="C21" s="218" t="s">
        <v>132</v>
      </c>
      <c r="D21" s="219"/>
      <c r="E21" s="220"/>
      <c r="F21" s="121" t="s">
        <v>131</v>
      </c>
      <c r="G21" s="218" t="s">
        <v>12</v>
      </c>
      <c r="H21" s="220"/>
      <c r="I21" s="8"/>
      <c r="K21" s="23">
        <f>'DATA MAKLUMAT MURID'!B24</f>
        <v>0</v>
      </c>
      <c r="L21" s="1">
        <f t="shared" si="0"/>
      </c>
    </row>
    <row r="22" spans="2:12" ht="30" customHeight="1">
      <c r="B22" s="201">
        <v>1</v>
      </c>
      <c r="C22" s="209" t="str">
        <f>'DATA MAKLUMAT MURID'!E9</f>
        <v>Menghormati Amalan Beribadat Pelbagai Agama dan Kepercayaan Jiran</v>
      </c>
      <c r="D22" s="186"/>
      <c r="E22" s="187"/>
      <c r="F22" s="215">
        <f>VLOOKUP($I$7,'DATA MAKLUMAT MURID'!$A$10:$U$59,5)</f>
        <v>0</v>
      </c>
      <c r="G22" s="122"/>
      <c r="H22" s="123"/>
      <c r="I22" s="8"/>
      <c r="K22" s="24">
        <f>'DATA MAKLUMAT MURID'!B25</f>
        <v>0</v>
      </c>
      <c r="L22" s="1">
        <f t="shared" si="0"/>
      </c>
    </row>
    <row r="23" spans="2:12" ht="39.75" customHeight="1">
      <c r="B23" s="202"/>
      <c r="C23" s="188"/>
      <c r="D23" s="185"/>
      <c r="E23" s="127"/>
      <c r="F23" s="216"/>
      <c r="G23" s="188" t="e">
        <f>VLOOKUP(F22,'DATA PERNYATAAN TAHAP PENGUASAA'!A6:B11,2)</f>
        <v>#N/A</v>
      </c>
      <c r="H23" s="127"/>
      <c r="I23" s="8"/>
      <c r="K23" s="23">
        <f>'DATA MAKLUMAT MURID'!B26</f>
        <v>0</v>
      </c>
      <c r="L23" s="1">
        <f t="shared" si="0"/>
      </c>
    </row>
    <row r="24" spans="2:12" ht="30" customHeight="1">
      <c r="B24" s="203"/>
      <c r="C24" s="128"/>
      <c r="D24" s="90"/>
      <c r="E24" s="91"/>
      <c r="F24" s="217"/>
      <c r="G24" s="124"/>
      <c r="H24" s="125"/>
      <c r="I24" s="8"/>
      <c r="K24" s="23">
        <f>'DATA MAKLUMAT MURID'!B27</f>
        <v>0</v>
      </c>
      <c r="L24" s="1">
        <f t="shared" si="0"/>
      </c>
    </row>
    <row r="25" spans="2:12" ht="30" customHeight="1">
      <c r="B25" s="201">
        <v>2</v>
      </c>
      <c r="C25" s="92" t="str">
        <f>'DATA MAKLUMAT MURID'!F9</f>
        <v>Memberi Bantuan Kepada Jiran</v>
      </c>
      <c r="D25" s="93"/>
      <c r="E25" s="94"/>
      <c r="F25" s="215">
        <f>VLOOKUP($I$7,'DATA MAKLUMAT MURID'!$A$10:$U$59,6)</f>
        <v>0</v>
      </c>
      <c r="G25" s="122"/>
      <c r="H25" s="123"/>
      <c r="I25" s="8"/>
      <c r="K25" s="23">
        <f>'DATA MAKLUMAT MURID'!B28</f>
        <v>0</v>
      </c>
      <c r="L25" s="1">
        <f t="shared" si="0"/>
      </c>
    </row>
    <row r="26" spans="2:12" ht="35.25" customHeight="1">
      <c r="B26" s="202"/>
      <c r="C26" s="95"/>
      <c r="D26" s="96"/>
      <c r="E26" s="210"/>
      <c r="F26" s="216"/>
      <c r="G26" s="188" t="e">
        <f>VLOOKUP(F25,'DATA PERNYATAAN TAHAP PENGUASAA'!A16:B21,2)</f>
        <v>#N/A</v>
      </c>
      <c r="H26" s="127"/>
      <c r="I26" s="8"/>
      <c r="K26" s="23">
        <f>'DATA MAKLUMAT MURID'!B29</f>
        <v>0</v>
      </c>
      <c r="L26" s="1">
        <f t="shared" si="0"/>
      </c>
    </row>
    <row r="27" spans="2:12" ht="30" customHeight="1">
      <c r="B27" s="203"/>
      <c r="C27" s="211"/>
      <c r="D27" s="212"/>
      <c r="E27" s="213"/>
      <c r="F27" s="217"/>
      <c r="G27" s="126"/>
      <c r="H27" s="129"/>
      <c r="I27" s="8"/>
      <c r="K27" s="23">
        <f>'DATA MAKLUMAT MURID'!B30</f>
        <v>0</v>
      </c>
      <c r="L27" s="1">
        <f t="shared" si="0"/>
      </c>
    </row>
    <row r="28" spans="2:12" ht="30" customHeight="1">
      <c r="B28" s="201">
        <v>3</v>
      </c>
      <c r="C28" s="209" t="str">
        <f>'DATA MAKLUMAT MURID'!G9:G9</f>
        <v>Melaksanakan tanggungjawab sebagai jiran</v>
      </c>
      <c r="D28" s="186"/>
      <c r="E28" s="187"/>
      <c r="F28" s="215">
        <f>VLOOKUP($I$7,'DATA MAKLUMAT MURID'!$A$10:$U$59,7)</f>
        <v>0</v>
      </c>
      <c r="G28" s="122"/>
      <c r="H28" s="123"/>
      <c r="I28" s="8"/>
      <c r="K28" s="23">
        <f>'DATA MAKLUMAT MURID'!B31</f>
        <v>0</v>
      </c>
      <c r="L28" s="1">
        <f t="shared" si="0"/>
      </c>
    </row>
    <row r="29" spans="2:12" ht="30" customHeight="1">
      <c r="B29" s="202"/>
      <c r="C29" s="188"/>
      <c r="D29" s="185"/>
      <c r="E29" s="127"/>
      <c r="F29" s="216"/>
      <c r="G29" s="188" t="e">
        <f>VLOOKUP(F28,'DATA PERNYATAAN TAHAP PENGUASAA'!A26:B31,2)</f>
        <v>#N/A</v>
      </c>
      <c r="H29" s="127"/>
      <c r="I29" s="8"/>
      <c r="K29" s="23">
        <f>'DATA MAKLUMAT MURID'!B32</f>
        <v>0</v>
      </c>
      <c r="L29" s="1">
        <f t="shared" si="0"/>
      </c>
    </row>
    <row r="30" spans="2:12" ht="30" customHeight="1">
      <c r="B30" s="203"/>
      <c r="C30" s="128"/>
      <c r="D30" s="90"/>
      <c r="E30" s="91"/>
      <c r="F30" s="217"/>
      <c r="G30" s="126"/>
      <c r="H30" s="130"/>
      <c r="I30" s="8"/>
      <c r="K30" s="23">
        <f>'DATA MAKLUMAT MURID'!B33</f>
        <v>0</v>
      </c>
      <c r="L30" s="1">
        <f t="shared" si="0"/>
      </c>
    </row>
    <row r="31" spans="2:12" ht="30" customHeight="1">
      <c r="B31" s="201">
        <v>4</v>
      </c>
      <c r="C31" s="92" t="str">
        <f>'DATA MAKLUMAT MURID'!H9</f>
        <v>Menghargai Sumbangan jiran</v>
      </c>
      <c r="D31" s="93"/>
      <c r="E31" s="94"/>
      <c r="F31" s="215">
        <f>VLOOKUP($I$7,'DATA MAKLUMAT MURID'!$A$10:$U$59,8)</f>
        <v>0</v>
      </c>
      <c r="G31" s="122"/>
      <c r="H31" s="123"/>
      <c r="I31" s="8"/>
      <c r="K31" s="23">
        <f>'DATA MAKLUMAT MURID'!B34</f>
        <v>0</v>
      </c>
      <c r="L31" s="1">
        <f t="shared" si="0"/>
      </c>
    </row>
    <row r="32" spans="2:12" ht="30" customHeight="1">
      <c r="B32" s="202"/>
      <c r="C32" s="95"/>
      <c r="D32" s="96"/>
      <c r="E32" s="210"/>
      <c r="F32" s="216"/>
      <c r="G32" s="205" t="e">
        <f>VLOOKUP(F31,'DATA PERNYATAAN TAHAP PENGUASAA'!A36:B41,2)</f>
        <v>#N/A</v>
      </c>
      <c r="H32" s="206"/>
      <c r="I32" s="8"/>
      <c r="K32" s="23">
        <f>'DATA MAKLUMAT MURID'!B35</f>
        <v>0</v>
      </c>
      <c r="L32" s="1">
        <f t="shared" si="0"/>
      </c>
    </row>
    <row r="33" spans="2:12" ht="30" customHeight="1">
      <c r="B33" s="203"/>
      <c r="C33" s="211"/>
      <c r="D33" s="212"/>
      <c r="E33" s="213"/>
      <c r="F33" s="217"/>
      <c r="G33" s="126"/>
      <c r="H33" s="131"/>
      <c r="K33" s="23">
        <f>'DATA MAKLUMAT MURID'!B36</f>
        <v>0</v>
      </c>
      <c r="L33" s="1">
        <f t="shared" si="0"/>
      </c>
    </row>
    <row r="34" spans="2:12" ht="30" customHeight="1">
      <c r="B34" s="201">
        <v>5</v>
      </c>
      <c r="C34" s="209" t="str">
        <f>'DATA MAKLUMAT MURID'!I9</f>
        <v>Mengamalkan Adab Dalam Pergaulan Dengan Jiran</v>
      </c>
      <c r="D34" s="186"/>
      <c r="E34" s="187"/>
      <c r="F34" s="215">
        <f>VLOOKUP($I$7,'DATA MAKLUMAT MURID'!$A$10:$U$59,9)</f>
        <v>0</v>
      </c>
      <c r="G34" s="122"/>
      <c r="H34" s="123"/>
      <c r="K34" s="23">
        <f>'DATA MAKLUMAT MURID'!B37</f>
        <v>0</v>
      </c>
      <c r="L34" s="1">
        <f t="shared" si="0"/>
      </c>
    </row>
    <row r="35" spans="2:12" ht="35.25" customHeight="1">
      <c r="B35" s="202"/>
      <c r="C35" s="188"/>
      <c r="D35" s="185"/>
      <c r="E35" s="127"/>
      <c r="F35" s="216"/>
      <c r="G35" s="205" t="e">
        <f>VLOOKUP(F34,'DATA PERNYATAAN TAHAP PENGUASAA'!A46:B51,2)</f>
        <v>#N/A</v>
      </c>
      <c r="H35" s="206"/>
      <c r="K35" s="23">
        <f>'DATA MAKLUMAT MURID'!B38</f>
        <v>0</v>
      </c>
      <c r="L35" s="1">
        <f t="shared" si="0"/>
      </c>
    </row>
    <row r="36" spans="2:12" ht="30" customHeight="1">
      <c r="B36" s="203"/>
      <c r="C36" s="128"/>
      <c r="D36" s="90"/>
      <c r="E36" s="91"/>
      <c r="F36" s="217"/>
      <c r="G36" s="124"/>
      <c r="H36" s="129"/>
      <c r="K36" s="23">
        <f>'DATA MAKLUMAT MURID'!B39</f>
        <v>0</v>
      </c>
      <c r="L36" s="1">
        <f>IF(K37=0,"",K37)</f>
      </c>
    </row>
    <row r="37" spans="2:12" ht="30" customHeight="1">
      <c r="B37" s="201">
        <v>6</v>
      </c>
      <c r="C37" s="92" t="str">
        <f>'DATA MAKLUMAT MURID'!J9</f>
        <v>Menghormati jiran</v>
      </c>
      <c r="D37" s="93"/>
      <c r="E37" s="94"/>
      <c r="F37" s="215">
        <f>VLOOKUP($I$7,'DATA MAKLUMAT MURID'!$A$10:$U$59,10)</f>
        <v>0</v>
      </c>
      <c r="G37" s="122"/>
      <c r="H37" s="123"/>
      <c r="K37" s="23">
        <f>'DATA MAKLUMAT MURID'!B40</f>
        <v>0</v>
      </c>
      <c r="L37" s="1">
        <f>IF(K38=0,"",K38)</f>
      </c>
    </row>
    <row r="38" spans="2:12" ht="30" customHeight="1">
      <c r="B38" s="202"/>
      <c r="C38" s="95"/>
      <c r="D38" s="96"/>
      <c r="E38" s="210"/>
      <c r="F38" s="216"/>
      <c r="G38" s="205" t="e">
        <f>VLOOKUP(F37,'DATA PERNYATAAN TAHAP PENGUASAA'!A56:B61,2)</f>
        <v>#N/A</v>
      </c>
      <c r="H38" s="206"/>
      <c r="K38" s="23">
        <f>'DATA MAKLUMAT MURID'!B41</f>
        <v>0</v>
      </c>
      <c r="L38" s="1">
        <f>IF(K40=0,"",K40)</f>
      </c>
    </row>
    <row r="39" spans="2:12" ht="30" customHeight="1">
      <c r="B39" s="203"/>
      <c r="C39" s="211"/>
      <c r="D39" s="212"/>
      <c r="E39" s="213"/>
      <c r="F39" s="217"/>
      <c r="G39" s="132"/>
      <c r="H39" s="133"/>
      <c r="K39" s="23">
        <f>'DATA MAKLUMAT MURID'!B42</f>
        <v>0</v>
      </c>
      <c r="L39" s="1">
        <f>IF(K41=0,"",K41)</f>
      </c>
    </row>
    <row r="40" spans="2:12" ht="30" customHeight="1">
      <c r="B40" s="201">
        <v>7</v>
      </c>
      <c r="C40" s="92" t="str">
        <f>'DATA MAKLUMAT MURID'!K9</f>
        <v>Menyayangi jiran</v>
      </c>
      <c r="D40" s="93"/>
      <c r="E40" s="94"/>
      <c r="F40" s="215">
        <f>VLOOKUP($I$7,'DATA MAKLUMAT MURID'!$A$10:$U$59,11)</f>
        <v>0</v>
      </c>
      <c r="G40" s="134"/>
      <c r="H40" s="135"/>
      <c r="K40" s="23">
        <f>'DATA MAKLUMAT MURID'!B43</f>
        <v>0</v>
      </c>
      <c r="L40" s="1">
        <f>IF(K43=0,"",K43)</f>
      </c>
    </row>
    <row r="41" spans="2:11" ht="30" customHeight="1">
      <c r="B41" s="202"/>
      <c r="C41" s="95"/>
      <c r="D41" s="96"/>
      <c r="E41" s="210"/>
      <c r="F41" s="216"/>
      <c r="G41" s="205" t="e">
        <f>VLOOKUP(F40,'DATA PERNYATAAN TAHAP PENGUASAA'!A66:B71,2)</f>
        <v>#N/A</v>
      </c>
      <c r="H41" s="206"/>
      <c r="K41" s="23">
        <f>'DATA MAKLUMAT MURID'!B44</f>
        <v>0</v>
      </c>
    </row>
    <row r="42" spans="2:11" ht="30" customHeight="1">
      <c r="B42" s="203"/>
      <c r="C42" s="211"/>
      <c r="D42" s="212"/>
      <c r="E42" s="213"/>
      <c r="F42" s="217"/>
      <c r="G42" s="136"/>
      <c r="H42" s="129"/>
      <c r="K42" s="23">
        <f>'DATA MAKLUMAT MURID'!B45</f>
        <v>0</v>
      </c>
    </row>
    <row r="43" spans="2:11" ht="30" customHeight="1">
      <c r="B43" s="201">
        <v>8</v>
      </c>
      <c r="C43" s="209" t="str">
        <f>'DATA MAKLUMAT MURID'!L9</f>
        <v>Mengamalkan Keadilan Terhadap jiran</v>
      </c>
      <c r="D43" s="186"/>
      <c r="E43" s="187"/>
      <c r="F43" s="215">
        <f>VLOOKUP($I$7,'DATA MAKLUMAT MURID'!$A$10:$U$59,12)</f>
        <v>0</v>
      </c>
      <c r="G43" s="134"/>
      <c r="H43" s="135"/>
      <c r="K43" s="23">
        <f>'DATA MAKLUMAT MURID'!B46</f>
        <v>0</v>
      </c>
    </row>
    <row r="44" spans="2:11" ht="30" customHeight="1">
      <c r="B44" s="202"/>
      <c r="C44" s="188"/>
      <c r="D44" s="185"/>
      <c r="E44" s="127"/>
      <c r="F44" s="216"/>
      <c r="G44" s="205" t="e">
        <f>VLOOKUP(F43,'DATA PERNYATAAN TAHAP PENGUASAA'!A76:B81,2)</f>
        <v>#N/A</v>
      </c>
      <c r="H44" s="206"/>
      <c r="K44" s="23">
        <f>'DATA MAKLUMAT MURID'!B47</f>
        <v>0</v>
      </c>
    </row>
    <row r="45" spans="2:11" ht="30" customHeight="1">
      <c r="B45" s="203"/>
      <c r="C45" s="128"/>
      <c r="D45" s="90"/>
      <c r="E45" s="91"/>
      <c r="F45" s="217"/>
      <c r="G45" s="137"/>
      <c r="H45" s="133"/>
      <c r="K45" s="23">
        <f>'DATA MAKLUMAT MURID'!B48</f>
        <v>0</v>
      </c>
    </row>
    <row r="46" spans="2:11" ht="30" customHeight="1">
      <c r="B46" s="201">
        <v>9</v>
      </c>
      <c r="C46" s="209" t="str">
        <f>'DATA MAKLUMAT MURID'!M9</f>
        <v>Mengamalkan sikap berani menyuarakan Pandangan yang Membina Terhadap jiran</v>
      </c>
      <c r="D46" s="186"/>
      <c r="E46" s="187"/>
      <c r="F46" s="215">
        <f>VLOOKUP($I$7,'DATA MAKLUMAT MURID'!$A$10:$U$59,13)</f>
        <v>0</v>
      </c>
      <c r="G46" s="134"/>
      <c r="H46" s="135"/>
      <c r="K46" s="23">
        <f>'DATA MAKLUMAT MURID'!B49</f>
        <v>0</v>
      </c>
    </row>
    <row r="47" spans="2:11" ht="30" customHeight="1">
      <c r="B47" s="202"/>
      <c r="C47" s="188"/>
      <c r="D47" s="185"/>
      <c r="E47" s="127"/>
      <c r="F47" s="216"/>
      <c r="G47" s="188" t="e">
        <f>VLOOKUP(F46,'DATA PERNYATAAN TAHAP PENGUASAA'!A85:B90,2)</f>
        <v>#N/A</v>
      </c>
      <c r="H47" s="127"/>
      <c r="K47" s="23">
        <f>'DATA MAKLUMAT MURID'!B50</f>
        <v>0</v>
      </c>
    </row>
    <row r="48" spans="2:11" ht="30" customHeight="1">
      <c r="B48" s="203"/>
      <c r="C48" s="128"/>
      <c r="D48" s="90"/>
      <c r="E48" s="91"/>
      <c r="F48" s="217"/>
      <c r="G48" s="137"/>
      <c r="H48" s="133"/>
      <c r="K48" s="23">
        <f>'DATA MAKLUMAT MURID'!B51</f>
        <v>0</v>
      </c>
    </row>
    <row r="49" spans="2:11" ht="30" customHeight="1">
      <c r="B49" s="201">
        <v>10</v>
      </c>
      <c r="C49" s="209" t="str">
        <f>'DATA MAKLUMAT MURID'!N9</f>
        <v>Mengamalkan Sikap Jujur Dalam Perhubungan dengan Jiran</v>
      </c>
      <c r="D49" s="186"/>
      <c r="E49" s="187"/>
      <c r="F49" s="215">
        <f>VLOOKUP($I$7,'DATA MAKLUMAT MURID'!$A$10:$U$59,14)</f>
        <v>0</v>
      </c>
      <c r="G49" s="136"/>
      <c r="H49" s="129"/>
      <c r="K49" s="23">
        <f>'DATA MAKLUMAT MURID'!B52</f>
        <v>0</v>
      </c>
    </row>
    <row r="50" spans="2:11" ht="30" customHeight="1">
      <c r="B50" s="202"/>
      <c r="C50" s="188"/>
      <c r="D50" s="185"/>
      <c r="E50" s="127"/>
      <c r="F50" s="216"/>
      <c r="G50" s="188" t="e">
        <f>VLOOKUP(F49,'DATA PERNYATAAN TAHAP PENGUASAA'!A94:B99,2)</f>
        <v>#N/A</v>
      </c>
      <c r="H50" s="127"/>
      <c r="K50" s="23">
        <f>'DATA MAKLUMAT MURID'!B53</f>
        <v>0</v>
      </c>
    </row>
    <row r="51" spans="2:11" ht="30" customHeight="1">
      <c r="B51" s="203"/>
      <c r="C51" s="128"/>
      <c r="D51" s="90"/>
      <c r="E51" s="91"/>
      <c r="F51" s="217"/>
      <c r="G51" s="136"/>
      <c r="H51" s="129"/>
      <c r="K51" s="23">
        <f>'DATA MAKLUMAT MURID'!B54</f>
        <v>0</v>
      </c>
    </row>
    <row r="52" spans="2:12" ht="30" customHeight="1">
      <c r="B52" s="201">
        <v>11</v>
      </c>
      <c r="C52" s="209" t="str">
        <f>'DATA MAKLUMAT MURID'!O9</f>
        <v>Mengamalkan Sikap Rajin Sesama Jiran</v>
      </c>
      <c r="D52" s="186"/>
      <c r="E52" s="187"/>
      <c r="F52" s="215">
        <f>VLOOKUP($I$7,'DATA MAKLUMAT MURID'!$A$10:$U$59,15)</f>
        <v>0</v>
      </c>
      <c r="G52" s="134"/>
      <c r="H52" s="123"/>
      <c r="K52" s="23">
        <f>'DATA MAKLUMAT MURID'!B55</f>
        <v>0</v>
      </c>
      <c r="L52" s="1">
        <f aca="true" t="shared" si="1" ref="L52:L71">IF(K55=0,"",K55)</f>
      </c>
    </row>
    <row r="53" spans="2:12" ht="36" customHeight="1">
      <c r="B53" s="202"/>
      <c r="C53" s="188"/>
      <c r="D53" s="185"/>
      <c r="E53" s="127"/>
      <c r="F53" s="216"/>
      <c r="G53" s="205" t="e">
        <f>VLOOKUP(F52,'DATA PERNYATAAN TAHAP PENGUASAA'!A103:B108,2)</f>
        <v>#N/A</v>
      </c>
      <c r="H53" s="206"/>
      <c r="K53" s="23">
        <f>'DATA MAKLUMAT MURID'!B56</f>
        <v>0</v>
      </c>
      <c r="L53" s="1">
        <f t="shared" si="1"/>
      </c>
    </row>
    <row r="54" spans="2:12" ht="30" customHeight="1">
      <c r="B54" s="203"/>
      <c r="C54" s="128"/>
      <c r="D54" s="90"/>
      <c r="E54" s="91"/>
      <c r="F54" s="217"/>
      <c r="G54" s="137"/>
      <c r="H54" s="138"/>
      <c r="K54" s="23">
        <f>'DATA MAKLUMAT MURID'!B57</f>
        <v>0</v>
      </c>
      <c r="L54" s="1">
        <f t="shared" si="1"/>
      </c>
    </row>
    <row r="55" spans="2:12" ht="30" customHeight="1">
      <c r="B55" s="201">
        <v>12</v>
      </c>
      <c r="C55" s="209" t="str">
        <f>'DATA MAKLUMAT MURID'!P9</f>
        <v>Bekerjasama Dengan Jiran</v>
      </c>
      <c r="D55" s="186"/>
      <c r="E55" s="187"/>
      <c r="F55" s="215">
        <f>VLOOKUP($I$7,'DATA MAKLUMAT MURID'!$A$10:$U$59,16)</f>
        <v>0</v>
      </c>
      <c r="G55" s="139"/>
      <c r="H55" s="140"/>
      <c r="K55" s="23">
        <f>'DATA MAKLUMAT MURID'!B58</f>
        <v>0</v>
      </c>
      <c r="L55" s="1">
        <f t="shared" si="1"/>
      </c>
    </row>
    <row r="56" spans="2:12" ht="35.25" customHeight="1">
      <c r="B56" s="202"/>
      <c r="C56" s="188"/>
      <c r="D56" s="185"/>
      <c r="E56" s="127"/>
      <c r="F56" s="216"/>
      <c r="G56" s="188" t="e">
        <f>VLOOKUP(F55,'DATA PERNYATAAN TAHAP PENGUASAA'!A112:B117,2)</f>
        <v>#N/A</v>
      </c>
      <c r="H56" s="127"/>
      <c r="K56" s="23">
        <f>'DATA MAKLUMAT MURID'!B59</f>
        <v>0</v>
      </c>
      <c r="L56" s="1">
        <f t="shared" si="1"/>
      </c>
    </row>
    <row r="57" spans="2:12" ht="30" customHeight="1">
      <c r="B57" s="203"/>
      <c r="C57" s="128"/>
      <c r="D57" s="90"/>
      <c r="E57" s="91"/>
      <c r="F57" s="217"/>
      <c r="G57" s="141"/>
      <c r="H57" s="142"/>
      <c r="K57" s="23"/>
      <c r="L57" s="1">
        <f t="shared" si="1"/>
      </c>
    </row>
    <row r="58" spans="2:12" ht="30" customHeight="1">
      <c r="B58" s="201">
        <v>13</v>
      </c>
      <c r="C58" s="209" t="str">
        <f>'DATA MAKLUMAT MURID'!Q9</f>
        <v>Mengamalkan Sikap sederhana Sesama Jiran</v>
      </c>
      <c r="D58" s="186"/>
      <c r="E58" s="187"/>
      <c r="F58" s="215">
        <f>VLOOKUP($I$7,'DATA MAKLUMAT MURID'!$A$10:$U$59,17)</f>
        <v>0</v>
      </c>
      <c r="G58" s="139"/>
      <c r="H58" s="140"/>
      <c r="K58" s="23"/>
      <c r="L58" s="1">
        <f t="shared" si="1"/>
      </c>
    </row>
    <row r="59" spans="2:12" ht="35.25" customHeight="1">
      <c r="B59" s="202"/>
      <c r="C59" s="188"/>
      <c r="D59" s="185"/>
      <c r="E59" s="127"/>
      <c r="F59" s="216"/>
      <c r="G59" s="226" t="e">
        <f>VLOOKUP(F58,'DATA PERNYATAAN TAHAP PENGUASAA'!A121:B126,2)</f>
        <v>#N/A</v>
      </c>
      <c r="H59" s="227"/>
      <c r="K59" s="23"/>
      <c r="L59" s="1">
        <f t="shared" si="1"/>
      </c>
    </row>
    <row r="60" spans="2:12" ht="30" customHeight="1">
      <c r="B60" s="203"/>
      <c r="C60" s="128"/>
      <c r="D60" s="90"/>
      <c r="E60" s="91"/>
      <c r="F60" s="217"/>
      <c r="G60" s="141"/>
      <c r="H60" s="142"/>
      <c r="K60" s="23"/>
      <c r="L60" s="1">
        <f t="shared" si="1"/>
      </c>
    </row>
    <row r="61" spans="2:12" ht="30" customHeight="1">
      <c r="B61" s="201">
        <v>14</v>
      </c>
      <c r="C61" s="143"/>
      <c r="D61" s="144"/>
      <c r="E61" s="144"/>
      <c r="F61" s="215">
        <f>VLOOKUP($I$7,'DATA MAKLUMAT MURID'!$A$10:$U$59,18)</f>
        <v>0</v>
      </c>
      <c r="G61" s="139"/>
      <c r="H61" s="140"/>
      <c r="K61" s="23"/>
      <c r="L61" s="1">
        <f t="shared" si="1"/>
      </c>
    </row>
    <row r="62" spans="2:12" ht="30" customHeight="1">
      <c r="B62" s="202"/>
      <c r="C62" s="205" t="str">
        <f>'DATA MAKLUMAT MURID'!R9</f>
        <v>Mengamalkan Sikap Toleransi Sesama Jiran</v>
      </c>
      <c r="D62" s="225"/>
      <c r="E62" s="206"/>
      <c r="F62" s="216"/>
      <c r="G62" s="188" t="e">
        <f>VLOOKUP(F61,'DATA PERNYATAAN TAHAP PENGUASAA'!A130:B135,2)</f>
        <v>#N/A</v>
      </c>
      <c r="H62" s="127"/>
      <c r="K62" s="23"/>
      <c r="L62" s="1">
        <f t="shared" si="1"/>
      </c>
    </row>
    <row r="63" spans="2:12" ht="30" customHeight="1">
      <c r="B63" s="203"/>
      <c r="C63" s="145"/>
      <c r="D63" s="141"/>
      <c r="E63" s="141"/>
      <c r="F63" s="217"/>
      <c r="G63" s="141"/>
      <c r="H63" s="142"/>
      <c r="K63" s="23"/>
      <c r="L63" s="1">
        <f t="shared" si="1"/>
      </c>
    </row>
    <row r="64" spans="3:12" ht="18">
      <c r="C64" s="116"/>
      <c r="D64" s="116"/>
      <c r="E64" s="116"/>
      <c r="F64" s="116"/>
      <c r="G64" s="116"/>
      <c r="H64" s="116"/>
      <c r="K64" s="23"/>
      <c r="L64" s="1">
        <f t="shared" si="1"/>
      </c>
    </row>
    <row r="65" spans="3:12" ht="18">
      <c r="C65" s="116"/>
      <c r="D65" s="116"/>
      <c r="E65" s="116"/>
      <c r="F65" s="116"/>
      <c r="G65" s="116"/>
      <c r="H65" s="116"/>
      <c r="K65" s="23"/>
      <c r="L65" s="1">
        <f t="shared" si="1"/>
      </c>
    </row>
    <row r="66" spans="3:12" ht="18">
      <c r="C66" s="115" t="s">
        <v>11</v>
      </c>
      <c r="D66" s="115"/>
      <c r="E66" s="115"/>
      <c r="F66" s="116"/>
      <c r="G66" s="116"/>
      <c r="H66" s="146"/>
      <c r="K66" s="23"/>
      <c r="L66" s="1">
        <f t="shared" si="1"/>
      </c>
    </row>
    <row r="67" spans="3:12" ht="18">
      <c r="C67" s="214"/>
      <c r="D67" s="214"/>
      <c r="E67" s="214"/>
      <c r="F67" s="214"/>
      <c r="G67" s="116"/>
      <c r="H67" s="116"/>
      <c r="K67" s="23"/>
      <c r="L67" s="1">
        <f t="shared" si="1"/>
      </c>
    </row>
    <row r="68" spans="3:12" ht="18">
      <c r="C68" s="224" t="s">
        <v>129</v>
      </c>
      <c r="D68" s="224"/>
      <c r="E68" s="224"/>
      <c r="F68" s="224"/>
      <c r="G68" s="147"/>
      <c r="H68" s="116"/>
      <c r="L68" s="1">
        <f t="shared" si="1"/>
      </c>
    </row>
    <row r="69" spans="3:12" ht="18">
      <c r="C69" s="207" t="str">
        <f>'DATA MAKLUMAT MURID'!D6</f>
        <v>CIK NIMA BINTI HASSAN</v>
      </c>
      <c r="D69" s="208"/>
      <c r="E69" s="208"/>
      <c r="F69" s="116"/>
      <c r="G69" s="116"/>
      <c r="H69" s="116"/>
      <c r="L69" s="1">
        <f t="shared" si="1"/>
      </c>
    </row>
    <row r="70" spans="3:12" ht="18">
      <c r="C70" s="116"/>
      <c r="D70" s="116"/>
      <c r="E70" s="116"/>
      <c r="F70" s="116"/>
      <c r="G70" s="116"/>
      <c r="H70" s="116"/>
      <c r="L70" s="1">
        <f t="shared" si="1"/>
      </c>
    </row>
    <row r="71" spans="3:12" ht="15" customHeight="1">
      <c r="C71" s="116"/>
      <c r="D71" s="116"/>
      <c r="E71" s="116"/>
      <c r="F71" s="116"/>
      <c r="G71" s="116"/>
      <c r="H71" s="116"/>
      <c r="L71" s="1">
        <f t="shared" si="1"/>
      </c>
    </row>
    <row r="72" spans="3:8" ht="14.25" customHeight="1">
      <c r="C72" s="115"/>
      <c r="D72" s="115"/>
      <c r="E72" s="115"/>
      <c r="F72" s="116"/>
      <c r="G72" s="116"/>
      <c r="H72" s="116"/>
    </row>
    <row r="73" spans="3:8" ht="18">
      <c r="C73" s="116"/>
      <c r="D73" s="116"/>
      <c r="E73" s="116"/>
      <c r="F73" s="116"/>
      <c r="G73" s="116"/>
      <c r="H73" s="116"/>
    </row>
    <row r="74" spans="3:8" ht="18">
      <c r="C74" s="116"/>
      <c r="D74" s="116"/>
      <c r="E74" s="116"/>
      <c r="F74" s="116"/>
      <c r="G74" s="116"/>
      <c r="H74" s="116"/>
    </row>
    <row r="75" spans="3:8" ht="18">
      <c r="C75" s="116"/>
      <c r="D75" s="116"/>
      <c r="E75" s="116"/>
      <c r="F75" s="116"/>
      <c r="G75" s="116"/>
      <c r="H75" s="116"/>
    </row>
    <row r="76" spans="3:8" ht="18">
      <c r="C76" s="116"/>
      <c r="D76" s="116"/>
      <c r="E76" s="116"/>
      <c r="F76" s="116"/>
      <c r="G76" s="116"/>
      <c r="H76" s="116"/>
    </row>
    <row r="77" spans="3:8" ht="18">
      <c r="C77" s="116"/>
      <c r="D77" s="116"/>
      <c r="E77" s="116"/>
      <c r="F77" s="116"/>
      <c r="G77" s="116"/>
      <c r="H77" s="116"/>
    </row>
    <row r="78" spans="3:8" ht="18">
      <c r="C78" s="222" t="s">
        <v>13</v>
      </c>
      <c r="D78" s="222"/>
      <c r="E78" s="222"/>
      <c r="F78" s="222"/>
      <c r="G78" s="116"/>
      <c r="H78" s="116"/>
    </row>
    <row r="79" spans="3:8" ht="18">
      <c r="C79" s="214"/>
      <c r="D79" s="214"/>
      <c r="E79" s="214"/>
      <c r="F79" s="214"/>
      <c r="G79" s="116"/>
      <c r="H79" s="116"/>
    </row>
    <row r="80" spans="3:8" ht="18">
      <c r="C80" s="221" t="s">
        <v>130</v>
      </c>
      <c r="D80" s="221"/>
      <c r="E80" s="221"/>
      <c r="F80" s="221"/>
      <c r="G80" s="116"/>
      <c r="H80" s="116"/>
    </row>
    <row r="81" spans="3:8" ht="15">
      <c r="C81" s="223"/>
      <c r="D81" s="223"/>
      <c r="E81" s="223"/>
      <c r="F81" s="223"/>
      <c r="G81" s="5"/>
      <c r="H81" s="5"/>
    </row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</sheetData>
  <sheetProtection/>
  <mergeCells count="69">
    <mergeCell ref="G59:H59"/>
    <mergeCell ref="G62:H62"/>
    <mergeCell ref="F52:F54"/>
    <mergeCell ref="C55:E57"/>
    <mergeCell ref="C52:E54"/>
    <mergeCell ref="G56:H56"/>
    <mergeCell ref="C49:E51"/>
    <mergeCell ref="C81:F81"/>
    <mergeCell ref="C68:F68"/>
    <mergeCell ref="F55:F57"/>
    <mergeCell ref="C67:F67"/>
    <mergeCell ref="F49:F51"/>
    <mergeCell ref="F58:F60"/>
    <mergeCell ref="F61:F63"/>
    <mergeCell ref="C58:E60"/>
    <mergeCell ref="C62:E62"/>
    <mergeCell ref="G50:H50"/>
    <mergeCell ref="G53:H53"/>
    <mergeCell ref="C80:F80"/>
    <mergeCell ref="F34:F36"/>
    <mergeCell ref="C78:F78"/>
    <mergeCell ref="F37:F39"/>
    <mergeCell ref="C79:F79"/>
    <mergeCell ref="G41:H41"/>
    <mergeCell ref="F43:F45"/>
    <mergeCell ref="C43:E45"/>
    <mergeCell ref="G47:H47"/>
    <mergeCell ref="G26:H26"/>
    <mergeCell ref="C34:E36"/>
    <mergeCell ref="F31:F33"/>
    <mergeCell ref="F40:F42"/>
    <mergeCell ref="C46:E48"/>
    <mergeCell ref="F46:F48"/>
    <mergeCell ref="C1:H1"/>
    <mergeCell ref="C2:H2"/>
    <mergeCell ref="C4:H4"/>
    <mergeCell ref="F25:F27"/>
    <mergeCell ref="C21:E21"/>
    <mergeCell ref="G21:H21"/>
    <mergeCell ref="F22:F24"/>
    <mergeCell ref="C25:E27"/>
    <mergeCell ref="C22:E24"/>
    <mergeCell ref="C69:E69"/>
    <mergeCell ref="C28:E30"/>
    <mergeCell ref="G44:H44"/>
    <mergeCell ref="C31:E33"/>
    <mergeCell ref="C37:E39"/>
    <mergeCell ref="G38:H38"/>
    <mergeCell ref="G35:H35"/>
    <mergeCell ref="F28:F30"/>
    <mergeCell ref="G29:H29"/>
    <mergeCell ref="C40:E42"/>
    <mergeCell ref="B34:B36"/>
    <mergeCell ref="B37:B39"/>
    <mergeCell ref="F13:G13"/>
    <mergeCell ref="G32:H32"/>
    <mergeCell ref="G23:H23"/>
    <mergeCell ref="B22:B24"/>
    <mergeCell ref="B25:B27"/>
    <mergeCell ref="B28:B30"/>
    <mergeCell ref="B31:B33"/>
    <mergeCell ref="B58:B60"/>
    <mergeCell ref="B61:B63"/>
    <mergeCell ref="B40:B42"/>
    <mergeCell ref="B43:B45"/>
    <mergeCell ref="B46:B48"/>
    <mergeCell ref="B49:B51"/>
    <mergeCell ref="B52:B54"/>
    <mergeCell ref="B55:B57"/>
  </mergeCells>
  <printOptions/>
  <pageMargins left="0.7" right="0.7" top="0.75" bottom="0.75" header="0.3" footer="0.3"/>
  <pageSetup fitToHeight="1" fitToWidth="1" orientation="portrait" paperSize="9" scale="37" r:id="rId2"/>
  <rowBreaks count="1" manualBreakCount="1">
    <brk id="22" max="255" man="1"/>
  </rowBreaks>
  <colBreaks count="1" manualBreakCount="1">
    <brk id="6" max="65535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B2:Y156"/>
  <sheetViews>
    <sheetView showRowColHeaders="0" zoomScaleSheetLayoutView="100" zoomScalePageLayoutView="0" workbookViewId="0" topLeftCell="A1">
      <selection activeCell="AA16" sqref="AA16"/>
    </sheetView>
  </sheetViews>
  <sheetFormatPr defaultColWidth="9.140625" defaultRowHeight="15"/>
  <cols>
    <col min="1" max="1" width="2.28125" style="0" customWidth="1"/>
    <col min="2" max="2" width="11.28125" style="0" customWidth="1"/>
    <col min="3" max="3" width="3.28125" style="0" customWidth="1"/>
    <col min="4" max="5" width="3.140625" style="0" customWidth="1"/>
    <col min="6" max="6" width="3.00390625" style="0" customWidth="1"/>
    <col min="7" max="7" width="3.421875" style="0" customWidth="1"/>
    <col min="8" max="8" width="4.00390625" style="0" customWidth="1"/>
    <col min="9" max="9" width="3.8515625" style="0" customWidth="1"/>
    <col min="10" max="10" width="3.7109375" style="0" customWidth="1"/>
    <col min="11" max="11" width="11.57421875" style="0" customWidth="1"/>
    <col min="12" max="14" width="3.8515625" style="0" customWidth="1"/>
    <col min="15" max="15" width="3.7109375" style="0" customWidth="1"/>
    <col min="16" max="16" width="4.00390625" style="0" customWidth="1"/>
    <col min="17" max="17" width="4.140625" style="0" customWidth="1"/>
    <col min="18" max="18" width="4.57421875" style="0" customWidth="1"/>
    <col min="19" max="19" width="11.57421875" style="0" customWidth="1"/>
    <col min="20" max="20" width="4.57421875" style="0" customWidth="1"/>
    <col min="21" max="21" width="5.140625" style="0" customWidth="1"/>
    <col min="22" max="22" width="4.140625" style="0" customWidth="1"/>
    <col min="23" max="23" width="4.28125" style="0" customWidth="1"/>
    <col min="24" max="24" width="5.57421875" style="0" customWidth="1"/>
    <col min="25" max="25" width="5.140625" style="0" customWidth="1"/>
  </cols>
  <sheetData>
    <row r="2" spans="2:16" ht="18.75">
      <c r="B2" s="157" t="s">
        <v>155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</row>
    <row r="4" spans="2:8" ht="15">
      <c r="B4" s="152" t="s">
        <v>141</v>
      </c>
      <c r="C4" s="153"/>
      <c r="D4" s="152"/>
      <c r="E4" s="152"/>
      <c r="F4" s="152"/>
      <c r="G4" s="154" t="s">
        <v>16</v>
      </c>
      <c r="H4" s="153">
        <f>SUM(C6:H6)</f>
        <v>0</v>
      </c>
    </row>
    <row r="5" spans="2:25" ht="30.75" customHeight="1">
      <c r="B5" s="155" t="s">
        <v>140</v>
      </c>
      <c r="C5" s="156" t="s">
        <v>133</v>
      </c>
      <c r="D5" s="156" t="s">
        <v>134</v>
      </c>
      <c r="E5" s="156" t="s">
        <v>135</v>
      </c>
      <c r="F5" s="156" t="s">
        <v>136</v>
      </c>
      <c r="G5" s="156" t="s">
        <v>137</v>
      </c>
      <c r="H5" s="156" t="s">
        <v>138</v>
      </c>
      <c r="K5" t="s">
        <v>142</v>
      </c>
      <c r="L5" s="15"/>
      <c r="P5" s="17" t="s">
        <v>16</v>
      </c>
      <c r="Q5" s="15">
        <f>SUM(L7:Q7)</f>
        <v>0</v>
      </c>
      <c r="S5" t="s">
        <v>143</v>
      </c>
      <c r="T5" s="15"/>
      <c r="X5" s="17" t="s">
        <v>16</v>
      </c>
      <c r="Y5" s="15">
        <f>SUM(T7:Y7)</f>
        <v>0</v>
      </c>
    </row>
    <row r="6" spans="2:25" ht="36" customHeight="1">
      <c r="B6" s="156" t="s">
        <v>15</v>
      </c>
      <c r="C6" s="156">
        <f>COUNTIF('DATA MAKLUMAT MURID'!E10:E59,1)</f>
        <v>0</v>
      </c>
      <c r="D6" s="156">
        <f>COUNTIF('DATA MAKLUMAT MURID'!E10:E59,2)</f>
        <v>0</v>
      </c>
      <c r="E6" s="156">
        <f>COUNTIF('DATA MAKLUMAT MURID'!E10:E59,3)</f>
        <v>0</v>
      </c>
      <c r="F6" s="156">
        <f>COUNTIF('DATA MAKLUMAT MURID'!E10:E59,4)</f>
        <v>0</v>
      </c>
      <c r="G6" s="156">
        <f>COUNTIF('DATA MAKLUMAT MURID'!E10:E59,5)</f>
        <v>0</v>
      </c>
      <c r="H6" s="156">
        <f>COUNTIF('DATA MAKLUMAT MURID'!E10:E59,6)</f>
        <v>0</v>
      </c>
      <c r="K6" s="149" t="s">
        <v>140</v>
      </c>
      <c r="L6" s="16" t="s">
        <v>133</v>
      </c>
      <c r="M6" s="16" t="s">
        <v>134</v>
      </c>
      <c r="N6" s="16" t="s">
        <v>135</v>
      </c>
      <c r="O6" s="16" t="s">
        <v>136</v>
      </c>
      <c r="P6" s="16" t="s">
        <v>137</v>
      </c>
      <c r="Q6" s="16" t="s">
        <v>138</v>
      </c>
      <c r="S6" s="149" t="s">
        <v>140</v>
      </c>
      <c r="T6" s="16" t="s">
        <v>133</v>
      </c>
      <c r="U6" s="16" t="s">
        <v>134</v>
      </c>
      <c r="V6" s="16" t="s">
        <v>135</v>
      </c>
      <c r="W6" s="16" t="s">
        <v>136</v>
      </c>
      <c r="X6" s="16" t="s">
        <v>137</v>
      </c>
      <c r="Y6" s="16" t="s">
        <v>138</v>
      </c>
    </row>
    <row r="7" spans="11:25" ht="15">
      <c r="K7" s="16" t="s">
        <v>15</v>
      </c>
      <c r="L7" s="16">
        <f>COUNTIF('DATA MAKLUMAT MURID'!F10:F59,1)</f>
        <v>0</v>
      </c>
      <c r="M7" s="16">
        <f>COUNTIF('DATA MAKLUMAT MURID'!F10:F59,2)</f>
        <v>0</v>
      </c>
      <c r="N7" s="16">
        <f>COUNTIF('DATA MAKLUMAT MURID'!F10:F59,3)</f>
        <v>0</v>
      </c>
      <c r="O7" s="16">
        <f>COUNTIF('DATA MAKLUMAT MURID'!F10:F59,4)</f>
        <v>0</v>
      </c>
      <c r="P7" s="16">
        <f>COUNTIF('DATA MAKLUMAT MURID'!F10:F59,5)</f>
        <v>0</v>
      </c>
      <c r="Q7" s="16">
        <f>COUNTIF('DATA MAKLUMAT MURID'!F10:F59,6)</f>
        <v>0</v>
      </c>
      <c r="S7" s="16" t="s">
        <v>15</v>
      </c>
      <c r="T7" s="16">
        <f>COUNTIF('DATA MAKLUMAT MURID'!G10:G59,1)</f>
        <v>0</v>
      </c>
      <c r="U7" s="16">
        <f>COUNTIF('DATA MAKLUMAT MURID'!G10:G59,2)</f>
        <v>0</v>
      </c>
      <c r="V7" s="16">
        <f>COUNTIF('DATA MAKLUMAT MURID'!G10:G59,3)</f>
        <v>0</v>
      </c>
      <c r="W7" s="16">
        <f>COUNTIF('DATA MAKLUMAT MURID'!G10:G59,4)</f>
        <v>0</v>
      </c>
      <c r="X7" s="16">
        <f>COUNTIF('DATA MAKLUMAT MURID'!G10:G59,5)</f>
        <v>0</v>
      </c>
      <c r="Y7" s="16">
        <f>COUNTIF('DATA MAKLUMAT MURID'!G10:G59,6)</f>
        <v>0</v>
      </c>
    </row>
    <row r="14" ht="30" customHeight="1"/>
    <row r="15" spans="2:25" ht="15">
      <c r="B15" t="s">
        <v>144</v>
      </c>
      <c r="C15" s="15"/>
      <c r="G15" s="17" t="s">
        <v>16</v>
      </c>
      <c r="H15" s="15">
        <f>SUM(C17:H17)</f>
        <v>0</v>
      </c>
      <c r="K15" t="s">
        <v>145</v>
      </c>
      <c r="L15" s="15"/>
      <c r="P15" s="17" t="s">
        <v>16</v>
      </c>
      <c r="Q15" s="15">
        <f>SUM(L17:Q17)</f>
        <v>0</v>
      </c>
      <c r="S15" t="s">
        <v>146</v>
      </c>
      <c r="T15" s="15"/>
      <c r="X15" s="17" t="s">
        <v>16</v>
      </c>
      <c r="Y15" s="15">
        <f>SUM(T17:Y17)</f>
        <v>0</v>
      </c>
    </row>
    <row r="16" spans="2:25" ht="30">
      <c r="B16" s="149" t="s">
        <v>140</v>
      </c>
      <c r="C16" s="16" t="s">
        <v>133</v>
      </c>
      <c r="D16" s="16" t="s">
        <v>134</v>
      </c>
      <c r="E16" s="16" t="s">
        <v>135</v>
      </c>
      <c r="F16" s="16" t="s">
        <v>136</v>
      </c>
      <c r="G16" s="16" t="s">
        <v>137</v>
      </c>
      <c r="H16" s="16" t="s">
        <v>138</v>
      </c>
      <c r="K16" s="149" t="s">
        <v>140</v>
      </c>
      <c r="L16" s="16" t="s">
        <v>133</v>
      </c>
      <c r="M16" s="16" t="s">
        <v>134</v>
      </c>
      <c r="N16" s="16" t="s">
        <v>135</v>
      </c>
      <c r="O16" s="16" t="s">
        <v>136</v>
      </c>
      <c r="P16" s="16" t="s">
        <v>137</v>
      </c>
      <c r="Q16" s="16" t="s">
        <v>138</v>
      </c>
      <c r="S16" s="149" t="s">
        <v>140</v>
      </c>
      <c r="T16" s="16" t="s">
        <v>133</v>
      </c>
      <c r="U16" s="16" t="s">
        <v>134</v>
      </c>
      <c r="V16" s="16" t="s">
        <v>135</v>
      </c>
      <c r="W16" s="16" t="s">
        <v>136</v>
      </c>
      <c r="X16" s="16" t="s">
        <v>137</v>
      </c>
      <c r="Y16" s="16" t="s">
        <v>138</v>
      </c>
    </row>
    <row r="17" spans="2:25" ht="15">
      <c r="B17" s="16" t="s">
        <v>15</v>
      </c>
      <c r="C17" s="16">
        <f>COUNTIF('DATA MAKLUMAT MURID'!H10:H59,1)</f>
        <v>0</v>
      </c>
      <c r="D17" s="16">
        <f>COUNTIF('DATA MAKLUMAT MURID'!H10:H59,2)</f>
        <v>0</v>
      </c>
      <c r="E17" s="16">
        <f>COUNTIF('DATA MAKLUMAT MURID'!H10:H59,3)</f>
        <v>0</v>
      </c>
      <c r="F17" s="16">
        <f>COUNTIF('DATA MAKLUMAT MURID'!H10:H59,4)</f>
        <v>0</v>
      </c>
      <c r="G17" s="16">
        <f>COUNTIF('DATA MAKLUMAT MURID'!H10:H59,5)</f>
        <v>0</v>
      </c>
      <c r="H17" s="16">
        <f>COUNTIF('DATA MAKLUMAT MURID'!H10:H59,6)</f>
        <v>0</v>
      </c>
      <c r="K17" s="16" t="s">
        <v>15</v>
      </c>
      <c r="L17" s="16">
        <f>COUNTIF('DATA MAKLUMAT MURID'!I10:I59,1)</f>
        <v>0</v>
      </c>
      <c r="M17" s="16">
        <f>COUNTIF('DATA MAKLUMAT MURID'!I10:I59,2)</f>
        <v>0</v>
      </c>
      <c r="N17" s="16">
        <f>COUNTIF('DATA MAKLUMAT MURID'!I10:I59,3)</f>
        <v>0</v>
      </c>
      <c r="O17" s="16">
        <f>COUNTIF('DATA MAKLUMAT MURID'!I10:I59,4)</f>
        <v>0</v>
      </c>
      <c r="P17" s="16">
        <f>COUNTIF('DATA MAKLUMAT MURID'!I10:I59,5)</f>
        <v>0</v>
      </c>
      <c r="Q17" s="16">
        <f>COUNTIF('DATA MAKLUMAT MURID'!I10:I59,6)</f>
        <v>0</v>
      </c>
      <c r="S17" s="16" t="s">
        <v>15</v>
      </c>
      <c r="T17" s="16">
        <f>COUNTIF('DATA MAKLUMAT MURID'!J10:J59,1)</f>
        <v>0</v>
      </c>
      <c r="U17" s="16">
        <f>COUNTIF('DATA MAKLUMAT MURID'!J10:J59,2)</f>
        <v>0</v>
      </c>
      <c r="V17" s="16">
        <f>COUNTIF('DATA MAKLUMAT MURID'!J10:J59,3)</f>
        <v>0</v>
      </c>
      <c r="W17" s="16">
        <f>COUNTIF('DATA MAKLUMAT MURID'!J10:J59,4)</f>
        <v>0</v>
      </c>
      <c r="X17" s="16">
        <f>COUNTIF('DATA MAKLUMAT MURID'!J10:J59,5)</f>
        <v>0</v>
      </c>
      <c r="Y17" s="16">
        <f>COUNTIF('DATA MAKLUMAT MURID'!J10:J59,6)</f>
        <v>0</v>
      </c>
    </row>
    <row r="18" spans="2:8" ht="15">
      <c r="B18" s="148"/>
      <c r="C18" s="148"/>
      <c r="D18" s="148"/>
      <c r="E18" s="148"/>
      <c r="F18" s="148"/>
      <c r="G18" s="148"/>
      <c r="H18" s="148"/>
    </row>
    <row r="19" spans="2:8" ht="15">
      <c r="B19" s="148"/>
      <c r="C19" s="148"/>
      <c r="D19" s="148"/>
      <c r="E19" s="148"/>
      <c r="F19" s="148"/>
      <c r="G19" s="148"/>
      <c r="H19" s="148"/>
    </row>
    <row r="20" spans="2:8" ht="15">
      <c r="B20" s="148"/>
      <c r="C20" s="148"/>
      <c r="D20" s="148"/>
      <c r="E20" s="148"/>
      <c r="F20" s="148"/>
      <c r="G20" s="148"/>
      <c r="H20" s="148"/>
    </row>
    <row r="21" spans="2:8" ht="15">
      <c r="B21" s="148"/>
      <c r="C21" s="148"/>
      <c r="D21" s="148"/>
      <c r="E21" s="148"/>
      <c r="F21" s="148"/>
      <c r="G21" s="148"/>
      <c r="H21" s="148"/>
    </row>
    <row r="22" spans="2:8" ht="15">
      <c r="B22" s="148"/>
      <c r="C22" s="148"/>
      <c r="D22" s="148"/>
      <c r="E22" s="148"/>
      <c r="F22" s="148"/>
      <c r="G22" s="148"/>
      <c r="H22" s="148"/>
    </row>
    <row r="23" spans="2:8" ht="15">
      <c r="B23" s="148"/>
      <c r="C23" s="148"/>
      <c r="D23" s="148"/>
      <c r="E23" s="148"/>
      <c r="F23" s="148"/>
      <c r="G23" s="148"/>
      <c r="H23" s="148"/>
    </row>
    <row r="24" spans="3:8" ht="15">
      <c r="C24" s="112"/>
      <c r="D24" s="112"/>
      <c r="E24" s="112"/>
      <c r="F24" s="112"/>
      <c r="G24" s="112"/>
      <c r="H24" s="112"/>
    </row>
    <row r="28" spans="2:8" ht="15">
      <c r="B28" s="148"/>
      <c r="C28" s="148"/>
      <c r="D28" s="148"/>
      <c r="E28" s="148"/>
      <c r="F28" s="148"/>
      <c r="G28" s="148"/>
      <c r="H28" s="148"/>
    </row>
    <row r="29" spans="2:8" ht="15">
      <c r="B29" s="148"/>
      <c r="C29" s="148"/>
      <c r="D29" s="148"/>
      <c r="E29" s="148"/>
      <c r="F29" s="148"/>
      <c r="G29" s="148"/>
      <c r="H29" s="148"/>
    </row>
    <row r="30" spans="2:8" ht="15">
      <c r="B30" s="148"/>
      <c r="C30" s="148"/>
      <c r="D30" s="148"/>
      <c r="E30" s="148"/>
      <c r="F30" s="148"/>
      <c r="G30" s="148"/>
      <c r="H30" s="148"/>
    </row>
    <row r="31" spans="2:25" ht="15">
      <c r="B31" t="s">
        <v>147</v>
      </c>
      <c r="C31" s="15"/>
      <c r="G31" s="17" t="s">
        <v>16</v>
      </c>
      <c r="H31" s="15">
        <f>SUM(C33:H33)</f>
        <v>0</v>
      </c>
      <c r="K31" t="s">
        <v>148</v>
      </c>
      <c r="L31" s="15"/>
      <c r="P31" s="17" t="s">
        <v>16</v>
      </c>
      <c r="Q31" s="15">
        <f>SUM(L33:Q33)</f>
        <v>0</v>
      </c>
      <c r="S31" t="s">
        <v>149</v>
      </c>
      <c r="T31" s="15"/>
      <c r="X31" s="17" t="s">
        <v>16</v>
      </c>
      <c r="Y31" s="15">
        <f>SUM(T33:Y33)</f>
        <v>0</v>
      </c>
    </row>
    <row r="32" spans="2:25" ht="30">
      <c r="B32" s="149" t="s">
        <v>140</v>
      </c>
      <c r="C32" s="16" t="s">
        <v>133</v>
      </c>
      <c r="D32" s="16" t="s">
        <v>134</v>
      </c>
      <c r="E32" s="16" t="s">
        <v>135</v>
      </c>
      <c r="F32" s="16" t="s">
        <v>136</v>
      </c>
      <c r="G32" s="16" t="s">
        <v>137</v>
      </c>
      <c r="H32" s="16" t="s">
        <v>138</v>
      </c>
      <c r="K32" s="149" t="s">
        <v>140</v>
      </c>
      <c r="L32" s="16" t="s">
        <v>133</v>
      </c>
      <c r="M32" s="16" t="s">
        <v>134</v>
      </c>
      <c r="N32" s="16" t="s">
        <v>135</v>
      </c>
      <c r="O32" s="16" t="s">
        <v>136</v>
      </c>
      <c r="P32" s="16" t="s">
        <v>137</v>
      </c>
      <c r="Q32" s="16" t="s">
        <v>138</v>
      </c>
      <c r="S32" s="149" t="s">
        <v>140</v>
      </c>
      <c r="T32" s="16" t="s">
        <v>133</v>
      </c>
      <c r="U32" s="16" t="s">
        <v>134</v>
      </c>
      <c r="V32" s="16" t="s">
        <v>135</v>
      </c>
      <c r="W32" s="16" t="s">
        <v>136</v>
      </c>
      <c r="X32" s="16" t="s">
        <v>137</v>
      </c>
      <c r="Y32" s="16" t="s">
        <v>138</v>
      </c>
    </row>
    <row r="33" spans="2:25" ht="15">
      <c r="B33" s="16" t="s">
        <v>15</v>
      </c>
      <c r="C33" s="16">
        <f>COUNTIF('DATA MAKLUMAT MURID'!K10:K59,1)</f>
        <v>0</v>
      </c>
      <c r="D33" s="16">
        <f>COUNTIF('DATA MAKLUMAT MURID'!K10:K59,2)</f>
        <v>0</v>
      </c>
      <c r="E33" s="16">
        <f>COUNTIF('DATA MAKLUMAT MURID'!K10:K59,3)</f>
        <v>0</v>
      </c>
      <c r="F33" s="16">
        <f>COUNTIF('DATA MAKLUMAT MURID'!K10:K59,4)</f>
        <v>0</v>
      </c>
      <c r="G33" s="16">
        <f>COUNTIF('DATA MAKLUMAT MURID'!K10:K59,5)</f>
        <v>0</v>
      </c>
      <c r="H33" s="16">
        <f>COUNTIF('DATA MAKLUMAT MURID'!K10:K59,6)</f>
        <v>0</v>
      </c>
      <c r="K33" s="16" t="s">
        <v>15</v>
      </c>
      <c r="L33" s="16">
        <f>COUNTIF('DATA MAKLUMAT MURID'!L10:L59,1)</f>
        <v>0</v>
      </c>
      <c r="M33" s="16">
        <f>COUNTIF('DATA MAKLUMAT MURID'!L10:L59,2)</f>
        <v>0</v>
      </c>
      <c r="N33" s="16">
        <f>COUNTIF('DATA MAKLUMAT MURID'!L10:L59,3)</f>
        <v>0</v>
      </c>
      <c r="O33" s="16">
        <f>COUNTIF('DATA MAKLUMAT MURID'!L10:L59,4)</f>
        <v>0</v>
      </c>
      <c r="P33" s="16">
        <f>COUNTIF('DATA MAKLUMAT MURID'!L10:L59,5)</f>
        <v>0</v>
      </c>
      <c r="Q33" s="16">
        <f>COUNTIF('DATA MAKLUMAT MURID'!L10:L59,6)</f>
        <v>0</v>
      </c>
      <c r="S33" s="16" t="s">
        <v>15</v>
      </c>
      <c r="T33" s="16">
        <f>COUNTIF('DATA MAKLUMAT MURID'!M10:M59,1)</f>
        <v>0</v>
      </c>
      <c r="U33" s="16">
        <f>COUNTIF('DATA MAKLUMAT MURID'!M10:M59,2)</f>
        <v>0</v>
      </c>
      <c r="V33" s="16">
        <f>COUNTIF('DATA MAKLUMAT MURID'!M10:M59,3)</f>
        <v>0</v>
      </c>
      <c r="W33" s="16">
        <f>COUNTIF('DATA MAKLUMAT MURID'!M10:M59,4)</f>
        <v>0</v>
      </c>
      <c r="X33" s="16">
        <f>COUNTIF('DATA MAKLUMAT MURID'!M10:M59,5)</f>
        <v>0</v>
      </c>
      <c r="Y33" s="16">
        <f>COUNTIF('DATA MAKLUMAT MURID'!M10:M59,6)</f>
        <v>0</v>
      </c>
    </row>
    <row r="34" spans="2:8" ht="15">
      <c r="B34" s="148"/>
      <c r="C34" s="148"/>
      <c r="D34" s="148"/>
      <c r="E34" s="148"/>
      <c r="F34" s="148"/>
      <c r="G34" s="148"/>
      <c r="H34" s="148"/>
    </row>
    <row r="35" spans="3:8" ht="15">
      <c r="C35" s="112"/>
      <c r="D35" s="112"/>
      <c r="E35" s="112"/>
      <c r="F35" s="112"/>
      <c r="G35" s="112"/>
      <c r="H35" s="112"/>
    </row>
    <row r="39" spans="2:8" ht="15">
      <c r="B39" s="148"/>
      <c r="C39" s="148"/>
      <c r="D39" s="148"/>
      <c r="E39" s="148"/>
      <c r="F39" s="148"/>
      <c r="G39" s="148"/>
      <c r="H39" s="148"/>
    </row>
    <row r="40" spans="2:8" ht="15">
      <c r="B40" s="148"/>
      <c r="C40" s="148"/>
      <c r="D40" s="148"/>
      <c r="E40" s="148"/>
      <c r="F40" s="148"/>
      <c r="G40" s="148"/>
      <c r="H40" s="148"/>
    </row>
    <row r="41" spans="2:8" ht="15">
      <c r="B41" s="148"/>
      <c r="C41" s="148"/>
      <c r="D41" s="148"/>
      <c r="E41" s="148"/>
      <c r="F41" s="148"/>
      <c r="G41" s="148"/>
      <c r="H41" s="148"/>
    </row>
    <row r="42" spans="2:8" ht="15">
      <c r="B42" s="148"/>
      <c r="C42" s="148"/>
      <c r="D42" s="148"/>
      <c r="E42" s="148"/>
      <c r="F42" s="148"/>
      <c r="G42" s="148"/>
      <c r="H42" s="148"/>
    </row>
    <row r="44" spans="2:25" ht="15">
      <c r="B44" t="s">
        <v>150</v>
      </c>
      <c r="C44" s="15"/>
      <c r="G44" s="17" t="s">
        <v>16</v>
      </c>
      <c r="H44" s="15">
        <f>SUM(C46:H46)</f>
        <v>0</v>
      </c>
      <c r="K44" t="s">
        <v>151</v>
      </c>
      <c r="L44" s="15"/>
      <c r="P44" s="17" t="s">
        <v>16</v>
      </c>
      <c r="Q44" s="15">
        <f>SUM(L46:Q46)</f>
        <v>0</v>
      </c>
      <c r="S44" t="s">
        <v>152</v>
      </c>
      <c r="T44" s="15"/>
      <c r="X44" s="17" t="s">
        <v>16</v>
      </c>
      <c r="Y44" s="15">
        <f>SUM(T46:Y46)</f>
        <v>0</v>
      </c>
    </row>
    <row r="45" spans="2:25" ht="30">
      <c r="B45" s="149" t="s">
        <v>140</v>
      </c>
      <c r="C45" s="16" t="s">
        <v>133</v>
      </c>
      <c r="D45" s="16" t="s">
        <v>134</v>
      </c>
      <c r="E45" s="16" t="s">
        <v>135</v>
      </c>
      <c r="F45" s="16" t="s">
        <v>136</v>
      </c>
      <c r="G45" s="16" t="s">
        <v>137</v>
      </c>
      <c r="H45" s="16" t="s">
        <v>138</v>
      </c>
      <c r="K45" s="149" t="s">
        <v>140</v>
      </c>
      <c r="L45" s="16" t="s">
        <v>133</v>
      </c>
      <c r="M45" s="16" t="s">
        <v>134</v>
      </c>
      <c r="N45" s="16" t="s">
        <v>135</v>
      </c>
      <c r="O45" s="16" t="s">
        <v>136</v>
      </c>
      <c r="P45" s="16" t="s">
        <v>137</v>
      </c>
      <c r="Q45" s="16" t="s">
        <v>138</v>
      </c>
      <c r="S45" s="149" t="s">
        <v>140</v>
      </c>
      <c r="T45" s="16" t="s">
        <v>133</v>
      </c>
      <c r="U45" s="16" t="s">
        <v>134</v>
      </c>
      <c r="V45" s="16" t="s">
        <v>135</v>
      </c>
      <c r="W45" s="16" t="s">
        <v>136</v>
      </c>
      <c r="X45" s="16" t="s">
        <v>137</v>
      </c>
      <c r="Y45" s="16" t="s">
        <v>138</v>
      </c>
    </row>
    <row r="46" spans="2:25" ht="15">
      <c r="B46" s="16" t="s">
        <v>15</v>
      </c>
      <c r="C46" s="16">
        <f>COUNTIF('DATA MAKLUMAT MURID'!N10:N59,1)</f>
        <v>0</v>
      </c>
      <c r="D46" s="16">
        <f>COUNTIF('DATA MAKLUMAT MURID'!N10:N59,2)</f>
        <v>0</v>
      </c>
      <c r="E46" s="16">
        <f>COUNTIF('DATA MAKLUMAT MURID'!N10:N59,3)</f>
        <v>0</v>
      </c>
      <c r="F46" s="16">
        <f>COUNTIF('DATA MAKLUMAT MURID'!N10:N59,4)</f>
        <v>0</v>
      </c>
      <c r="G46" s="16">
        <f>COUNTIF('DATA MAKLUMAT MURID'!N10:N59,5)</f>
        <v>0</v>
      </c>
      <c r="H46" s="16">
        <f>COUNTIF('DATA MAKLUMAT MURID'!N10:N59,6)</f>
        <v>0</v>
      </c>
      <c r="K46" s="16" t="s">
        <v>15</v>
      </c>
      <c r="L46" s="16">
        <f>COUNTIF('DATA MAKLUMAT MURID'!O10:O59,1)</f>
        <v>0</v>
      </c>
      <c r="M46" s="16">
        <f>COUNTIF('DATA MAKLUMAT MURID'!O10:O59,2)</f>
        <v>0</v>
      </c>
      <c r="N46" s="16">
        <f>COUNTIF('DATA MAKLUMAT MURID'!O10:O59,3)</f>
        <v>0</v>
      </c>
      <c r="O46" s="16">
        <f>COUNTIF('DATA MAKLUMAT MURID'!O10:O59,4)</f>
        <v>0</v>
      </c>
      <c r="P46" s="16">
        <f>COUNTIF('DATA MAKLUMAT MURID'!O10:O59,5)</f>
        <v>0</v>
      </c>
      <c r="Q46" s="16">
        <f>COUNTIF('DATA MAKLUMAT MURID'!O10:O59,6)</f>
        <v>0</v>
      </c>
      <c r="S46" s="16" t="s">
        <v>15</v>
      </c>
      <c r="T46" s="16">
        <f>COUNTIF('DATA MAKLUMAT MURID'!P10:P59,1)</f>
        <v>0</v>
      </c>
      <c r="U46" s="16">
        <f>COUNTIF('DATA MAKLUMAT MURID'!P10:P59,2)</f>
        <v>0</v>
      </c>
      <c r="V46" s="16">
        <f>COUNTIF('DATA MAKLUMAT MURID'!P10:P59,3)</f>
        <v>0</v>
      </c>
      <c r="W46" s="16">
        <f>COUNTIF('DATA MAKLUMAT MURID'!P10:P59,4)</f>
        <v>0</v>
      </c>
      <c r="X46" s="16">
        <f>COUNTIF('DATA MAKLUMAT MURID'!P10:P59,5)</f>
        <v>0</v>
      </c>
      <c r="Y46" s="16">
        <f>COUNTIF('DATA MAKLUMAT MURID'!P10:P59,6)</f>
        <v>0</v>
      </c>
    </row>
    <row r="49" spans="2:8" ht="15">
      <c r="B49" s="148"/>
      <c r="C49" s="148"/>
      <c r="D49" s="148"/>
      <c r="E49" s="148"/>
      <c r="F49" s="148"/>
      <c r="G49" s="148"/>
      <c r="H49" s="148"/>
    </row>
    <row r="50" spans="2:8" ht="15">
      <c r="B50" s="148"/>
      <c r="C50" s="148"/>
      <c r="D50" s="148"/>
      <c r="E50" s="148"/>
      <c r="F50" s="148"/>
      <c r="G50" s="148"/>
      <c r="H50" s="148"/>
    </row>
    <row r="51" spans="2:8" ht="15">
      <c r="B51" s="148"/>
      <c r="C51" s="148"/>
      <c r="D51" s="148"/>
      <c r="E51" s="148"/>
      <c r="F51" s="148"/>
      <c r="G51" s="148"/>
      <c r="H51" s="148"/>
    </row>
    <row r="52" spans="2:8" ht="15">
      <c r="B52" s="148"/>
      <c r="C52" s="148"/>
      <c r="D52" s="148"/>
      <c r="E52" s="148"/>
      <c r="F52" s="148"/>
      <c r="G52" s="148"/>
      <c r="H52" s="148"/>
    </row>
    <row r="53" spans="2:8" ht="15">
      <c r="B53" s="148"/>
      <c r="C53" s="148"/>
      <c r="D53" s="148"/>
      <c r="E53" s="148"/>
      <c r="F53" s="148"/>
      <c r="G53" s="148"/>
      <c r="H53" s="148"/>
    </row>
    <row r="54" spans="2:8" ht="15">
      <c r="B54" s="148"/>
      <c r="C54" s="148"/>
      <c r="D54" s="148"/>
      <c r="E54" s="148"/>
      <c r="F54" s="148"/>
      <c r="G54" s="148"/>
      <c r="H54" s="148"/>
    </row>
    <row r="55" spans="2:8" ht="15">
      <c r="B55" s="148"/>
      <c r="C55" s="148"/>
      <c r="D55" s="148"/>
      <c r="E55" s="148"/>
      <c r="F55" s="148"/>
      <c r="G55" s="148"/>
      <c r="H55" s="148"/>
    </row>
    <row r="56" spans="3:8" ht="15">
      <c r="C56" s="112"/>
      <c r="D56" s="112"/>
      <c r="E56" s="112"/>
      <c r="F56" s="112"/>
      <c r="G56" s="112"/>
      <c r="H56" s="112"/>
    </row>
    <row r="58" spans="2:17" ht="15">
      <c r="B58" t="s">
        <v>153</v>
      </c>
      <c r="C58" s="15"/>
      <c r="G58" s="17" t="s">
        <v>16</v>
      </c>
      <c r="H58" s="15">
        <f>SUM(C60:H60)</f>
        <v>0</v>
      </c>
      <c r="K58" t="s">
        <v>154</v>
      </c>
      <c r="L58" s="15"/>
      <c r="P58" s="17" t="s">
        <v>16</v>
      </c>
      <c r="Q58" s="15">
        <f>SUM(L60:Q60)</f>
        <v>0</v>
      </c>
    </row>
    <row r="59" spans="2:17" ht="30">
      <c r="B59" s="149" t="s">
        <v>140</v>
      </c>
      <c r="C59" s="16" t="s">
        <v>133</v>
      </c>
      <c r="D59" s="16" t="s">
        <v>134</v>
      </c>
      <c r="E59" s="16" t="s">
        <v>135</v>
      </c>
      <c r="F59" s="16" t="s">
        <v>136</v>
      </c>
      <c r="G59" s="16" t="s">
        <v>137</v>
      </c>
      <c r="H59" s="16" t="s">
        <v>138</v>
      </c>
      <c r="K59" s="149" t="s">
        <v>140</v>
      </c>
      <c r="L59" s="16" t="s">
        <v>133</v>
      </c>
      <c r="M59" s="16" t="s">
        <v>134</v>
      </c>
      <c r="N59" s="16" t="s">
        <v>135</v>
      </c>
      <c r="O59" s="16" t="s">
        <v>136</v>
      </c>
      <c r="P59" s="16" t="s">
        <v>137</v>
      </c>
      <c r="Q59" s="16" t="s">
        <v>138</v>
      </c>
    </row>
    <row r="60" spans="2:17" ht="15">
      <c r="B60" s="16" t="s">
        <v>15</v>
      </c>
      <c r="C60" s="16">
        <f>COUNTIF('DATA MAKLUMAT MURID'!Q10:Q59,1)</f>
        <v>0</v>
      </c>
      <c r="D60" s="16">
        <f>COUNTIF('DATA MAKLUMAT MURID'!Q10:Q59,2)</f>
        <v>0</v>
      </c>
      <c r="E60" s="16">
        <f>COUNTIF('DATA MAKLUMAT MURID'!Q10:Q59,3)</f>
        <v>0</v>
      </c>
      <c r="F60" s="16">
        <f>COUNTIF('DATA MAKLUMAT MURID'!Q10:Q59,4)</f>
        <v>0</v>
      </c>
      <c r="G60" s="16">
        <f>COUNTIF('DATA MAKLUMAT MURID'!Q10:Q59,5)</f>
        <v>0</v>
      </c>
      <c r="H60" s="16">
        <f>COUNTIF('DATA MAKLUMAT MURID'!Q10:Q59,6)</f>
        <v>0</v>
      </c>
      <c r="K60" s="16" t="s">
        <v>15</v>
      </c>
      <c r="L60" s="16">
        <f>COUNTIF('DATA MAKLUMAT MURID'!R10:R59,1)</f>
        <v>0</v>
      </c>
      <c r="M60" s="16">
        <f>COUNTIF('DATA MAKLUMAT MURID'!R10:R59,2)</f>
        <v>0</v>
      </c>
      <c r="N60" s="16">
        <f>COUNTIF('DATA MAKLUMAT MURID'!R10:R59,3)</f>
        <v>0</v>
      </c>
      <c r="O60" s="16">
        <f>COUNTIF('DATA MAKLUMAT MURID'!R10:R59,4)</f>
        <v>0</v>
      </c>
      <c r="P60" s="16">
        <f>COUNTIF('DATA MAKLUMAT MURID'!R10:R59,5)</f>
        <v>0</v>
      </c>
      <c r="Q60" s="16">
        <f>COUNTIF('DATA MAKLUMAT MURID'!R10:R59,6)</f>
        <v>0</v>
      </c>
    </row>
    <row r="62" spans="2:8" ht="15">
      <c r="B62" s="148"/>
      <c r="C62" s="148"/>
      <c r="D62" s="148"/>
      <c r="E62" s="148"/>
      <c r="F62" s="148"/>
      <c r="G62" s="148"/>
      <c r="H62" s="148"/>
    </row>
    <row r="63" spans="2:8" ht="15">
      <c r="B63" s="148"/>
      <c r="C63" s="148"/>
      <c r="D63" s="148"/>
      <c r="E63" s="148"/>
      <c r="F63" s="148"/>
      <c r="G63" s="148"/>
      <c r="H63" s="148"/>
    </row>
    <row r="64" spans="2:8" ht="15">
      <c r="B64" s="148"/>
      <c r="C64" s="148"/>
      <c r="D64" s="148"/>
      <c r="E64" s="148"/>
      <c r="F64" s="148"/>
      <c r="G64" s="148"/>
      <c r="H64" s="148"/>
    </row>
    <row r="65" spans="2:8" ht="15">
      <c r="B65" s="148"/>
      <c r="C65" s="148"/>
      <c r="D65" s="148"/>
      <c r="E65" s="148"/>
      <c r="F65" s="148"/>
      <c r="G65" s="148"/>
      <c r="H65" s="148"/>
    </row>
    <row r="66" spans="3:8" ht="15">
      <c r="C66" s="112"/>
      <c r="D66" s="112"/>
      <c r="E66" s="112"/>
      <c r="F66" s="112"/>
      <c r="G66" s="112"/>
      <c r="H66" s="112"/>
    </row>
    <row r="71" ht="33" customHeight="1"/>
    <row r="73" spans="2:8" ht="15">
      <c r="B73" s="148"/>
      <c r="C73" s="148"/>
      <c r="D73" s="148"/>
      <c r="E73" s="148"/>
      <c r="F73" s="148"/>
      <c r="G73" s="148"/>
      <c r="H73" s="148"/>
    </row>
    <row r="74" spans="2:8" ht="15">
      <c r="B74" s="148"/>
      <c r="C74" s="148"/>
      <c r="D74" s="148"/>
      <c r="E74" s="148"/>
      <c r="F74" s="148"/>
      <c r="G74" s="148"/>
      <c r="H74" s="148"/>
    </row>
    <row r="75" spans="2:8" ht="15">
      <c r="B75" s="148"/>
      <c r="C75" s="148"/>
      <c r="D75" s="148"/>
      <c r="E75" s="148"/>
      <c r="F75" s="148"/>
      <c r="G75" s="148"/>
      <c r="H75" s="148"/>
    </row>
    <row r="76" spans="3:8" ht="15">
      <c r="C76" s="112"/>
      <c r="D76" s="112"/>
      <c r="E76" s="112"/>
      <c r="F76" s="112"/>
      <c r="G76" s="112"/>
      <c r="H76" s="112"/>
    </row>
    <row r="80" spans="2:8" ht="15">
      <c r="B80" s="148"/>
      <c r="C80" s="148"/>
      <c r="D80" s="148"/>
      <c r="E80" s="148"/>
      <c r="F80" s="148"/>
      <c r="G80" s="148"/>
      <c r="H80" s="148"/>
    </row>
    <row r="81" spans="2:8" ht="15">
      <c r="B81" s="148"/>
      <c r="C81" s="148"/>
      <c r="D81" s="148"/>
      <c r="E81" s="148"/>
      <c r="F81" s="148"/>
      <c r="G81" s="148"/>
      <c r="H81" s="148"/>
    </row>
    <row r="82" spans="2:8" ht="15">
      <c r="B82" s="148"/>
      <c r="C82" s="148"/>
      <c r="D82" s="148"/>
      <c r="E82" s="148"/>
      <c r="F82" s="148"/>
      <c r="G82" s="148"/>
      <c r="H82" s="148"/>
    </row>
    <row r="83" spans="2:8" ht="15">
      <c r="B83" s="148"/>
      <c r="C83" s="148"/>
      <c r="D83" s="148"/>
      <c r="E83" s="148"/>
      <c r="F83" s="148"/>
      <c r="G83" s="148"/>
      <c r="H83" s="148"/>
    </row>
    <row r="84" spans="2:8" ht="15">
      <c r="B84" s="148"/>
      <c r="C84" s="148"/>
      <c r="D84" s="148"/>
      <c r="E84" s="148"/>
      <c r="F84" s="148"/>
      <c r="G84" s="148"/>
      <c r="H84" s="148"/>
    </row>
    <row r="85" spans="2:8" ht="15">
      <c r="B85" s="148"/>
      <c r="C85" s="148"/>
      <c r="D85" s="148"/>
      <c r="E85" s="148"/>
      <c r="F85" s="148"/>
      <c r="G85" s="148"/>
      <c r="H85" s="148"/>
    </row>
    <row r="86" spans="3:8" ht="15">
      <c r="C86" s="112"/>
      <c r="D86" s="112"/>
      <c r="E86" s="112"/>
      <c r="F86" s="112"/>
      <c r="G86" s="112"/>
      <c r="H86" s="112"/>
    </row>
    <row r="87" ht="15">
      <c r="K87" t="s">
        <v>139</v>
      </c>
    </row>
    <row r="89" ht="32.25" customHeight="1"/>
    <row r="92" spans="2:8" ht="15">
      <c r="B92" s="148"/>
      <c r="C92" s="148"/>
      <c r="D92" s="148"/>
      <c r="E92" s="148"/>
      <c r="F92" s="148"/>
      <c r="G92" s="148"/>
      <c r="H92" s="148"/>
    </row>
    <row r="93" spans="2:17" ht="15">
      <c r="B93" s="148"/>
      <c r="C93" s="148"/>
      <c r="D93" s="148"/>
      <c r="E93" s="148"/>
      <c r="F93" s="148"/>
      <c r="G93" s="148"/>
      <c r="H93" s="148"/>
      <c r="K93" t="s">
        <v>128</v>
      </c>
      <c r="L93" s="113"/>
      <c r="P93" s="17" t="s">
        <v>16</v>
      </c>
      <c r="Q93" s="15">
        <f>SUM(L95:Q95)</f>
        <v>0</v>
      </c>
    </row>
    <row r="94" spans="2:17" ht="30">
      <c r="B94" s="148"/>
      <c r="C94" s="148"/>
      <c r="D94" s="148"/>
      <c r="E94" s="148"/>
      <c r="F94" s="148"/>
      <c r="G94" s="148"/>
      <c r="H94" s="148"/>
      <c r="K94" s="149" t="s">
        <v>140</v>
      </c>
      <c r="L94" s="16" t="s">
        <v>133</v>
      </c>
      <c r="M94" s="16" t="s">
        <v>134</v>
      </c>
      <c r="N94" s="16" t="s">
        <v>135</v>
      </c>
      <c r="O94" s="16" t="s">
        <v>136</v>
      </c>
      <c r="P94" s="16" t="s">
        <v>137</v>
      </c>
      <c r="Q94" s="16" t="s">
        <v>138</v>
      </c>
    </row>
    <row r="95" spans="2:17" ht="15">
      <c r="B95" s="148"/>
      <c r="C95" s="148"/>
      <c r="D95" s="148"/>
      <c r="E95" s="148"/>
      <c r="F95" s="148"/>
      <c r="G95" s="148"/>
      <c r="H95" s="148"/>
      <c r="K95" s="16" t="s">
        <v>15</v>
      </c>
      <c r="L95" s="16">
        <f>COUNTIF('DATA MAKLUMAT MURID'!S10:S59,1)</f>
        <v>0</v>
      </c>
      <c r="M95" s="16">
        <f>COUNTIF('DATA MAKLUMAT MURID'!S10:S59,2)</f>
        <v>0</v>
      </c>
      <c r="N95" s="16">
        <f>COUNTIF('DATA MAKLUMAT MURID'!S10:S59,3)</f>
        <v>0</v>
      </c>
      <c r="O95" s="16">
        <f>COUNTIF('DATA MAKLUMAT MURID'!S10:S59,4)</f>
        <v>0</v>
      </c>
      <c r="P95" s="16">
        <f>COUNTIF('DATA MAKLUMAT MURID'!S10:S59,5)</f>
        <v>0</v>
      </c>
      <c r="Q95" s="16">
        <f>COUNTIF('DATA MAKLUMAT MURID'!S10:S59,6)</f>
        <v>0</v>
      </c>
    </row>
    <row r="96" spans="2:8" ht="15">
      <c r="B96" s="148"/>
      <c r="C96" s="148"/>
      <c r="D96" s="148"/>
      <c r="E96" s="148"/>
      <c r="F96" s="148"/>
      <c r="G96" s="148"/>
      <c r="H96" s="148"/>
    </row>
    <row r="97" spans="3:8" ht="15">
      <c r="C97" s="112"/>
      <c r="D97" s="112"/>
      <c r="E97" s="112"/>
      <c r="F97" s="112"/>
      <c r="G97" s="112"/>
      <c r="H97" s="112"/>
    </row>
    <row r="103" ht="30" customHeight="1"/>
    <row r="105" spans="2:8" ht="15">
      <c r="B105" s="148"/>
      <c r="C105" s="148"/>
      <c r="D105" s="148"/>
      <c r="E105" s="148"/>
      <c r="F105" s="148"/>
      <c r="G105" s="148"/>
      <c r="H105" s="148"/>
    </row>
    <row r="106" spans="2:8" ht="15">
      <c r="B106" s="148"/>
      <c r="C106" s="148"/>
      <c r="D106" s="148"/>
      <c r="E106" s="148"/>
      <c r="F106" s="148"/>
      <c r="G106" s="148"/>
      <c r="H106" s="148"/>
    </row>
    <row r="107" spans="2:8" ht="15">
      <c r="B107" s="148"/>
      <c r="C107" s="148"/>
      <c r="D107" s="148"/>
      <c r="E107" s="148"/>
      <c r="F107" s="148"/>
      <c r="G107" s="148"/>
      <c r="H107" s="148"/>
    </row>
    <row r="108" spans="3:8" ht="15">
      <c r="C108" s="112"/>
      <c r="D108" s="112"/>
      <c r="E108" s="112"/>
      <c r="F108" s="112"/>
      <c r="G108" s="112"/>
      <c r="H108" s="112"/>
    </row>
    <row r="112" spans="2:8" ht="15">
      <c r="B112" s="148"/>
      <c r="C112" s="148"/>
      <c r="D112" s="148"/>
      <c r="E112" s="148"/>
      <c r="F112" s="148"/>
      <c r="G112" s="148"/>
      <c r="H112" s="148"/>
    </row>
    <row r="113" spans="2:8" ht="15">
      <c r="B113" s="148"/>
      <c r="C113" s="148"/>
      <c r="D113" s="148"/>
      <c r="E113" s="148"/>
      <c r="F113" s="148"/>
      <c r="G113" s="148"/>
      <c r="H113" s="148"/>
    </row>
    <row r="114" spans="2:8" ht="15">
      <c r="B114" s="148"/>
      <c r="C114" s="148"/>
      <c r="D114" s="148"/>
      <c r="E114" s="148"/>
      <c r="F114" s="148"/>
      <c r="G114" s="148"/>
      <c r="H114" s="148"/>
    </row>
    <row r="115" spans="2:8" ht="15">
      <c r="B115" s="148"/>
      <c r="C115" s="148"/>
      <c r="D115" s="148"/>
      <c r="E115" s="148"/>
      <c r="F115" s="148"/>
      <c r="G115" s="148"/>
      <c r="H115" s="148"/>
    </row>
    <row r="116" spans="2:8" ht="15">
      <c r="B116" s="148"/>
      <c r="C116" s="148"/>
      <c r="D116" s="148"/>
      <c r="E116" s="148"/>
      <c r="F116" s="148"/>
      <c r="G116" s="148"/>
      <c r="H116" s="148"/>
    </row>
    <row r="117" spans="2:8" ht="15">
      <c r="B117" s="148"/>
      <c r="C117" s="148"/>
      <c r="D117" s="148"/>
      <c r="E117" s="148"/>
      <c r="F117" s="148"/>
      <c r="G117" s="148"/>
      <c r="H117" s="148"/>
    </row>
    <row r="118" spans="3:8" ht="15">
      <c r="C118" s="112"/>
      <c r="D118" s="112"/>
      <c r="E118" s="112"/>
      <c r="F118" s="112"/>
      <c r="G118" s="112"/>
      <c r="H118" s="112"/>
    </row>
    <row r="122" spans="2:8" ht="15">
      <c r="B122" s="148"/>
      <c r="C122" s="148"/>
      <c r="D122" s="148"/>
      <c r="E122" s="148"/>
      <c r="F122" s="148"/>
      <c r="G122" s="148"/>
      <c r="H122" s="148"/>
    </row>
    <row r="123" spans="2:8" ht="15">
      <c r="B123" s="148"/>
      <c r="C123" s="148"/>
      <c r="D123" s="148"/>
      <c r="E123" s="148"/>
      <c r="F123" s="148"/>
      <c r="G123" s="148"/>
      <c r="H123" s="148"/>
    </row>
    <row r="124" spans="2:8" ht="15">
      <c r="B124" s="148"/>
      <c r="C124" s="148"/>
      <c r="D124" s="148"/>
      <c r="E124" s="148"/>
      <c r="F124" s="148"/>
      <c r="G124" s="148"/>
      <c r="H124" s="148"/>
    </row>
    <row r="125" spans="2:8" ht="15">
      <c r="B125" s="148"/>
      <c r="C125" s="148"/>
      <c r="D125" s="148"/>
      <c r="E125" s="148"/>
      <c r="F125" s="148"/>
      <c r="G125" s="148"/>
      <c r="H125" s="148"/>
    </row>
    <row r="126" spans="2:8" ht="15">
      <c r="B126" s="148"/>
      <c r="C126" s="148"/>
      <c r="D126" s="148"/>
      <c r="E126" s="148"/>
      <c r="F126" s="148"/>
      <c r="G126" s="148"/>
      <c r="H126" s="148"/>
    </row>
    <row r="127" spans="3:8" ht="15">
      <c r="C127" s="112"/>
      <c r="D127" s="112"/>
      <c r="E127" s="112"/>
      <c r="F127" s="112"/>
      <c r="G127" s="112"/>
      <c r="H127" s="112"/>
    </row>
    <row r="128" spans="3:8" ht="15">
      <c r="C128" s="112"/>
      <c r="D128" s="112"/>
      <c r="E128" s="112"/>
      <c r="F128" s="112"/>
      <c r="G128" s="112"/>
      <c r="H128" s="112"/>
    </row>
    <row r="132" spans="2:8" ht="15">
      <c r="B132" s="148"/>
      <c r="C132" s="148"/>
      <c r="D132" s="148"/>
      <c r="E132" s="148"/>
      <c r="F132" s="148"/>
      <c r="G132" s="148"/>
      <c r="H132" s="148"/>
    </row>
    <row r="133" spans="2:8" ht="15">
      <c r="B133" s="148"/>
      <c r="C133" s="148"/>
      <c r="D133" s="148"/>
      <c r="E133" s="148"/>
      <c r="F133" s="148"/>
      <c r="G133" s="148"/>
      <c r="H133" s="148"/>
    </row>
    <row r="134" spans="2:8" ht="15">
      <c r="B134" s="148"/>
      <c r="C134" s="148"/>
      <c r="D134" s="148"/>
      <c r="E134" s="148"/>
      <c r="F134" s="148"/>
      <c r="G134" s="148"/>
      <c r="H134" s="148"/>
    </row>
    <row r="135" spans="2:8" ht="15">
      <c r="B135" s="148"/>
      <c r="C135" s="148"/>
      <c r="D135" s="148"/>
      <c r="E135" s="148"/>
      <c r="F135" s="148"/>
      <c r="G135" s="148"/>
      <c r="H135" s="148"/>
    </row>
    <row r="136" spans="2:8" ht="15">
      <c r="B136" s="148"/>
      <c r="C136" s="148"/>
      <c r="D136" s="148"/>
      <c r="E136" s="148"/>
      <c r="F136" s="148"/>
      <c r="G136" s="148"/>
      <c r="H136" s="148"/>
    </row>
    <row r="137" spans="2:8" ht="15">
      <c r="B137" s="148"/>
      <c r="C137" s="148"/>
      <c r="D137" s="148"/>
      <c r="E137" s="148"/>
      <c r="F137" s="148"/>
      <c r="G137" s="148"/>
      <c r="H137" s="148"/>
    </row>
    <row r="138" spans="2:8" ht="15">
      <c r="B138" s="148"/>
      <c r="C138" s="148"/>
      <c r="D138" s="148"/>
      <c r="E138" s="148"/>
      <c r="F138" s="148"/>
      <c r="G138" s="148"/>
      <c r="H138" s="148"/>
    </row>
    <row r="139" spans="2:8" ht="15">
      <c r="B139" s="148"/>
      <c r="C139" s="148"/>
      <c r="D139" s="148"/>
      <c r="E139" s="148"/>
      <c r="F139" s="148"/>
      <c r="G139" s="148"/>
      <c r="H139" s="148"/>
    </row>
    <row r="140" spans="2:8" ht="15">
      <c r="B140" s="148"/>
      <c r="C140" s="148"/>
      <c r="D140" s="148"/>
      <c r="E140" s="148"/>
      <c r="F140" s="148"/>
      <c r="G140" s="148"/>
      <c r="H140" s="148"/>
    </row>
    <row r="141" spans="3:8" ht="15">
      <c r="C141" s="112"/>
      <c r="D141" s="112"/>
      <c r="E141" s="112"/>
      <c r="F141" s="112"/>
      <c r="G141" s="112"/>
      <c r="H141" s="112"/>
    </row>
    <row r="145" spans="2:8" ht="15">
      <c r="B145" s="148"/>
      <c r="C145" s="148"/>
      <c r="D145" s="148"/>
      <c r="E145" s="148"/>
      <c r="F145" s="148"/>
      <c r="G145" s="148"/>
      <c r="H145" s="148"/>
    </row>
    <row r="146" spans="2:8" ht="15">
      <c r="B146" s="148"/>
      <c r="C146" s="148"/>
      <c r="D146" s="148"/>
      <c r="E146" s="148"/>
      <c r="F146" s="148"/>
      <c r="G146" s="148"/>
      <c r="H146" s="148"/>
    </row>
    <row r="147" spans="2:8" ht="15">
      <c r="B147" s="148"/>
      <c r="C147" s="148"/>
      <c r="D147" s="148"/>
      <c r="E147" s="148"/>
      <c r="F147" s="148"/>
      <c r="G147" s="148"/>
      <c r="H147" s="148"/>
    </row>
    <row r="148" spans="2:8" ht="15">
      <c r="B148" s="148"/>
      <c r="C148" s="148"/>
      <c r="D148" s="148"/>
      <c r="E148" s="148"/>
      <c r="F148" s="148"/>
      <c r="G148" s="148"/>
      <c r="H148" s="148"/>
    </row>
    <row r="149" spans="2:8" ht="15">
      <c r="B149" s="148"/>
      <c r="C149" s="148"/>
      <c r="D149" s="148"/>
      <c r="E149" s="148"/>
      <c r="F149" s="148"/>
      <c r="G149" s="148"/>
      <c r="H149" s="148"/>
    </row>
    <row r="150" spans="2:8" ht="15">
      <c r="B150" s="148"/>
      <c r="C150" s="148"/>
      <c r="D150" s="148"/>
      <c r="E150" s="148"/>
      <c r="F150" s="148"/>
      <c r="G150" s="148"/>
      <c r="H150" s="148"/>
    </row>
    <row r="151" spans="2:8" ht="15">
      <c r="B151" s="148"/>
      <c r="C151" s="148"/>
      <c r="D151" s="148"/>
      <c r="E151" s="148"/>
      <c r="F151" s="148"/>
      <c r="G151" s="148"/>
      <c r="H151" s="148"/>
    </row>
    <row r="152" spans="2:8" ht="15">
      <c r="B152" s="148"/>
      <c r="C152" s="148"/>
      <c r="D152" s="148"/>
      <c r="E152" s="148"/>
      <c r="F152" s="148"/>
      <c r="G152" s="148"/>
      <c r="H152" s="148"/>
    </row>
    <row r="156" spans="2:8" ht="15">
      <c r="B156" s="148"/>
      <c r="C156" s="148"/>
      <c r="D156" s="148"/>
      <c r="E156" s="148"/>
      <c r="F156" s="148"/>
      <c r="G156" s="148"/>
      <c r="H156" s="148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KBTAN</cp:lastModifiedBy>
  <cp:lastPrinted>2013-12-13T00:51:52Z</cp:lastPrinted>
  <dcterms:created xsi:type="dcterms:W3CDTF">2013-07-10T02:44:08Z</dcterms:created>
  <dcterms:modified xsi:type="dcterms:W3CDTF">2016-01-25T07:01:51Z</dcterms:modified>
  <cp:category/>
  <cp:version/>
  <cp:contentType/>
  <cp:contentStatus/>
</cp:coreProperties>
</file>