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440" windowHeight="7230" tabRatio="740" activeTab="1"/>
  </bookViews>
  <sheets>
    <sheet name="PANDUAN" sheetId="7" r:id="rId1"/>
    <sheet name="REKOD PRESTASI MURID" sheetId="1" r:id="rId2"/>
    <sheet name="LAPORAN MURID" sheetId="2" r:id="rId3"/>
    <sheet name="DATA PERNYATAAN" sheetId="4" r:id="rId4"/>
    <sheet name="GRAF PELAPORAN" sheetId="5" r:id="rId5"/>
  </sheets>
  <externalReferences>
    <externalReference r:id="rId6"/>
  </externalReferences>
  <definedNames>
    <definedName name="Contoh___Ahmad_Bin_Abu">'[1]LAPORAN PENCAPAIAN MURID'!#REF!</definedName>
    <definedName name="_xlnm.Print_Area" localSheetId="3">'DATA PERNYATAAN'!$A$1:$S$32</definedName>
    <definedName name="_xlnm.Print_Area" localSheetId="4">'GRAF PELAPORAN'!$A$1:$Q$146</definedName>
    <definedName name="_xlnm.Print_Area" localSheetId="0">PANDUAN!$A$1:$K$51</definedName>
    <definedName name="_xlnm.Print_Area" localSheetId="1">'REKOD PRESTASI MURID'!$A$1:$T$66</definedName>
    <definedName name="_xlnm.Print_Titles" localSheetId="3">'DATA PERNYATAAN'!$1:$2</definedName>
    <definedName name="_xlnm.Print_Titles" localSheetId="4">'GRAF PELAPORAN'!$1:$4</definedName>
    <definedName name="_xlnm.Print_Titles" localSheetId="2">'LAPORAN MURID'!$10:$11</definedName>
  </definedNames>
  <calcPr calcId="144525"/>
</workbook>
</file>

<file path=xl/calcChain.xml><?xml version="1.0" encoding="utf-8"?>
<calcChain xmlns="http://schemas.openxmlformats.org/spreadsheetml/2006/main">
  <c r="A38" i="2" l="1"/>
  <c r="D4" i="2" l="1"/>
  <c r="D37" i="2"/>
  <c r="A37" i="2"/>
  <c r="A36" i="2"/>
  <c r="D38" i="2"/>
  <c r="D36" i="2"/>
  <c r="F11" i="2" l="1"/>
  <c r="M4" i="5" l="1"/>
  <c r="H4" i="5"/>
  <c r="H3" i="5"/>
  <c r="A1" i="5"/>
  <c r="D3" i="2"/>
  <c r="AO25" i="1" l="1"/>
  <c r="AJ25" i="1" s="1"/>
  <c r="AO26" i="1"/>
  <c r="AJ26" i="1" s="1"/>
  <c r="AO27" i="1"/>
  <c r="AJ27" i="1" s="1"/>
  <c r="AO28" i="1"/>
  <c r="AJ28" i="1" s="1"/>
  <c r="AO29" i="1"/>
  <c r="AJ29" i="1" s="1"/>
  <c r="AO30" i="1"/>
  <c r="AJ30" i="1" s="1"/>
  <c r="AO31" i="1"/>
  <c r="AJ31" i="1" s="1"/>
  <c r="AO32" i="1"/>
  <c r="AJ32" i="1" s="1"/>
  <c r="AO33" i="1"/>
  <c r="AJ33" i="1" s="1"/>
  <c r="AO34" i="1"/>
  <c r="AJ34" i="1" s="1"/>
  <c r="AO35" i="1"/>
  <c r="AJ35" i="1" s="1"/>
  <c r="AO36" i="1"/>
  <c r="AJ36" i="1" s="1"/>
  <c r="AO37" i="1"/>
  <c r="AJ37" i="1" s="1"/>
  <c r="AO38" i="1"/>
  <c r="AJ38" i="1" s="1"/>
  <c r="AO39" i="1"/>
  <c r="AJ39" i="1" s="1"/>
  <c r="AO40" i="1"/>
  <c r="AJ40" i="1" s="1"/>
  <c r="AO41" i="1"/>
  <c r="AJ41" i="1" s="1"/>
  <c r="AO42" i="1"/>
  <c r="AJ42" i="1" s="1"/>
  <c r="AO43" i="1"/>
  <c r="AJ43" i="1" s="1"/>
  <c r="AO44" i="1"/>
  <c r="AJ44" i="1" s="1"/>
  <c r="AO45" i="1"/>
  <c r="AJ45" i="1" s="1"/>
  <c r="AO46" i="1"/>
  <c r="AJ46" i="1" s="1"/>
  <c r="AO47" i="1"/>
  <c r="AJ47" i="1" s="1"/>
  <c r="AO48" i="1"/>
  <c r="AJ48" i="1" s="1"/>
  <c r="AO49" i="1"/>
  <c r="AJ49" i="1" s="1"/>
  <c r="AO50" i="1"/>
  <c r="AJ50" i="1" s="1"/>
  <c r="AO51" i="1"/>
  <c r="AJ51" i="1" s="1"/>
  <c r="AO52" i="1"/>
  <c r="AJ52" i="1" s="1"/>
  <c r="AO53" i="1"/>
  <c r="AJ53" i="1" s="1"/>
  <c r="AO54" i="1"/>
  <c r="AJ54" i="1" s="1"/>
  <c r="AO55" i="1"/>
  <c r="AJ55" i="1" s="1"/>
  <c r="AO56" i="1"/>
  <c r="AJ56" i="1" s="1"/>
  <c r="AO57" i="1"/>
  <c r="AJ57" i="1" s="1"/>
  <c r="AO58" i="1"/>
  <c r="AJ58" i="1" s="1"/>
  <c r="AO59" i="1"/>
  <c r="AJ59" i="1" s="1"/>
  <c r="AO60" i="1"/>
  <c r="AJ60" i="1" s="1"/>
  <c r="AO61" i="1"/>
  <c r="AJ61" i="1" s="1"/>
  <c r="AO3" i="1"/>
  <c r="AJ3" i="1" s="1"/>
  <c r="AO4" i="1"/>
  <c r="AJ4" i="1" s="1"/>
  <c r="AO5" i="1"/>
  <c r="AJ5" i="1" s="1"/>
  <c r="AO6" i="1"/>
  <c r="AJ6" i="1" s="1"/>
  <c r="AO7" i="1"/>
  <c r="AJ7" i="1" s="1"/>
  <c r="AO8" i="1"/>
  <c r="AJ8" i="1" s="1"/>
  <c r="AO9" i="1"/>
  <c r="AJ9" i="1" s="1"/>
  <c r="AO10" i="1"/>
  <c r="AJ10" i="1" s="1"/>
  <c r="AO11" i="1"/>
  <c r="AJ11" i="1" s="1"/>
  <c r="AO12" i="1"/>
  <c r="AJ12" i="1" s="1"/>
  <c r="AO13" i="1"/>
  <c r="AJ13" i="1" s="1"/>
  <c r="AO14" i="1"/>
  <c r="AJ14" i="1" s="1"/>
  <c r="AO15" i="1"/>
  <c r="AJ15" i="1" s="1"/>
  <c r="AO16" i="1"/>
  <c r="AJ16" i="1" s="1"/>
  <c r="AO17" i="1"/>
  <c r="AJ17" i="1" s="1"/>
  <c r="AO18" i="1"/>
  <c r="AJ18" i="1" s="1"/>
  <c r="AO19" i="1"/>
  <c r="AJ19" i="1" s="1"/>
  <c r="AO20" i="1"/>
  <c r="AJ20" i="1" s="1"/>
  <c r="AO21" i="1"/>
  <c r="AJ21" i="1" s="1"/>
  <c r="AO22" i="1"/>
  <c r="AJ22" i="1" s="1"/>
  <c r="AO23" i="1"/>
  <c r="AJ23" i="1" s="1"/>
  <c r="AO24" i="1"/>
  <c r="AJ24" i="1" s="1"/>
  <c r="AO2" i="1"/>
  <c r="AJ2" i="1" s="1"/>
  <c r="B19" i="4" l="1"/>
  <c r="C19" i="4" s="1"/>
  <c r="B20" i="4"/>
  <c r="C20" i="4" s="1"/>
  <c r="F20" i="4" s="1"/>
  <c r="B21" i="4"/>
  <c r="C21" i="4" s="1"/>
  <c r="B22" i="4"/>
  <c r="C22" i="4" s="1"/>
  <c r="F22" i="4" s="1"/>
  <c r="F19" i="4" l="1"/>
  <c r="E19" i="4"/>
  <c r="D19" i="4"/>
  <c r="F21" i="4"/>
  <c r="D21" i="4"/>
  <c r="E21" i="4"/>
  <c r="E22" i="4"/>
  <c r="E20" i="4"/>
  <c r="D22" i="4"/>
  <c r="D20" i="4"/>
  <c r="I21" i="4"/>
  <c r="I19" i="4"/>
  <c r="H22" i="4"/>
  <c r="H21" i="4"/>
  <c r="H20" i="4"/>
  <c r="H19" i="4"/>
  <c r="I22" i="4"/>
  <c r="G22" i="4"/>
  <c r="G21" i="4"/>
  <c r="G20" i="4"/>
  <c r="G19" i="4"/>
  <c r="I20" i="4"/>
  <c r="F13" i="2"/>
  <c r="G13" i="2" s="1"/>
  <c r="F14" i="2"/>
  <c r="G14" i="2" s="1"/>
  <c r="F15" i="2"/>
  <c r="F16" i="2"/>
  <c r="G16" i="2" s="1"/>
  <c r="F17" i="2"/>
  <c r="F18" i="2"/>
  <c r="G18" i="2" s="1"/>
  <c r="F19" i="2"/>
  <c r="G19" i="2" s="1"/>
  <c r="F20" i="2"/>
  <c r="G20" i="2" s="1"/>
  <c r="F21" i="2"/>
  <c r="G21" i="2" s="1"/>
  <c r="F22" i="2"/>
  <c r="G22" i="2" s="1"/>
  <c r="F23" i="2"/>
  <c r="F24" i="2"/>
  <c r="G24" i="2" s="1"/>
  <c r="F25" i="2"/>
  <c r="F26" i="2"/>
  <c r="G26" i="2" s="1"/>
  <c r="F27" i="2"/>
  <c r="G27" i="2" s="1"/>
  <c r="F28" i="2"/>
  <c r="G28" i="2" s="1"/>
  <c r="F29" i="2"/>
  <c r="G29" i="2" s="1"/>
  <c r="F30" i="2"/>
  <c r="G30" i="2" s="1"/>
  <c r="F31" i="2"/>
  <c r="F32" i="2"/>
  <c r="G32" i="2" s="1"/>
  <c r="F33" i="2"/>
  <c r="F34" i="2"/>
  <c r="G34" i="2" s="1"/>
  <c r="F35" i="2"/>
  <c r="G35" i="2" s="1"/>
  <c r="F36" i="2"/>
  <c r="G36" i="2" s="1"/>
  <c r="F37" i="2"/>
  <c r="G37" i="2" s="1"/>
  <c r="F38" i="2"/>
  <c r="G38" i="2" s="1"/>
  <c r="F39" i="2"/>
  <c r="F40" i="2"/>
  <c r="G40" i="2" s="1"/>
  <c r="F41" i="2"/>
  <c r="F42" i="2"/>
  <c r="G42" i="2" s="1"/>
  <c r="F43" i="2"/>
  <c r="G43" i="2" s="1"/>
  <c r="F44" i="2"/>
  <c r="G44" i="2" s="1"/>
  <c r="F45" i="2"/>
  <c r="G45" i="2" s="1"/>
  <c r="F46" i="2"/>
  <c r="G46" i="2" s="1"/>
  <c r="F47" i="2"/>
  <c r="F48" i="2"/>
  <c r="G48" i="2" s="1"/>
  <c r="F49" i="2"/>
  <c r="G49" i="2" s="1"/>
  <c r="F50" i="2"/>
  <c r="G50" i="2" s="1"/>
  <c r="F51" i="2"/>
  <c r="G51" i="2" s="1"/>
  <c r="F52" i="2"/>
  <c r="G52" i="2" s="1"/>
  <c r="F53" i="2"/>
  <c r="G53" i="2" s="1"/>
  <c r="F54" i="2"/>
  <c r="G54" i="2" s="1"/>
  <c r="F55" i="2"/>
  <c r="F56" i="2"/>
  <c r="G56" i="2" s="1"/>
  <c r="F57" i="2"/>
  <c r="G57" i="2" s="1"/>
  <c r="F58" i="2"/>
  <c r="F59" i="2"/>
  <c r="G59" i="2" s="1"/>
  <c r="F60" i="2"/>
  <c r="G60" i="2" s="1"/>
  <c r="F61" i="2"/>
  <c r="G61" i="2" s="1"/>
  <c r="F62" i="2"/>
  <c r="G62" i="2" s="1"/>
  <c r="F63" i="2"/>
  <c r="D2" i="2"/>
  <c r="P131" i="5"/>
  <c r="O131" i="5"/>
  <c r="N131" i="5"/>
  <c r="M131" i="5"/>
  <c r="L131" i="5"/>
  <c r="K131" i="5"/>
  <c r="H131" i="5"/>
  <c r="G131" i="5"/>
  <c r="F131" i="5"/>
  <c r="E131" i="5"/>
  <c r="D131" i="5"/>
  <c r="C131" i="5"/>
  <c r="K113" i="5"/>
  <c r="P113" i="5"/>
  <c r="O113" i="5"/>
  <c r="N113" i="5"/>
  <c r="M113" i="5"/>
  <c r="L113" i="5"/>
  <c r="H113" i="5"/>
  <c r="G113" i="5"/>
  <c r="F113" i="5"/>
  <c r="E113" i="5"/>
  <c r="D113" i="5"/>
  <c r="C113" i="5"/>
  <c r="P96" i="5"/>
  <c r="O96" i="5"/>
  <c r="N96" i="5"/>
  <c r="M96" i="5"/>
  <c r="L96" i="5"/>
  <c r="K96" i="5"/>
  <c r="H96" i="5"/>
  <c r="G96" i="5"/>
  <c r="F96" i="5"/>
  <c r="E96" i="5"/>
  <c r="D96" i="5"/>
  <c r="C96" i="5"/>
  <c r="P78" i="5"/>
  <c r="O78" i="5"/>
  <c r="N78" i="5"/>
  <c r="M78" i="5"/>
  <c r="L78" i="5"/>
  <c r="K78" i="5"/>
  <c r="H78" i="5"/>
  <c r="G78" i="5"/>
  <c r="E78" i="5"/>
  <c r="F78" i="5"/>
  <c r="D78" i="5"/>
  <c r="C78" i="5"/>
  <c r="P61" i="5"/>
  <c r="O61" i="5"/>
  <c r="N61" i="5"/>
  <c r="M61" i="5"/>
  <c r="L61" i="5"/>
  <c r="K61" i="5"/>
  <c r="H61" i="5"/>
  <c r="G61" i="5"/>
  <c r="F61" i="5"/>
  <c r="E61" i="5"/>
  <c r="D61" i="5"/>
  <c r="C61" i="5"/>
  <c r="P43" i="5"/>
  <c r="O43" i="5"/>
  <c r="N43" i="5"/>
  <c r="M43" i="5"/>
  <c r="L43" i="5"/>
  <c r="K43" i="5"/>
  <c r="H43" i="5"/>
  <c r="G43" i="5"/>
  <c r="F43" i="5"/>
  <c r="E43" i="5"/>
  <c r="D43" i="5"/>
  <c r="C43" i="5"/>
  <c r="P26" i="5"/>
  <c r="O26" i="5"/>
  <c r="N26" i="5"/>
  <c r="M26" i="5"/>
  <c r="L26" i="5"/>
  <c r="K26" i="5"/>
  <c r="H26" i="5"/>
  <c r="G26" i="5"/>
  <c r="F26" i="5"/>
  <c r="E26" i="5"/>
  <c r="D26" i="5"/>
  <c r="C26" i="5"/>
  <c r="P8" i="5"/>
  <c r="O8" i="5"/>
  <c r="N8" i="5"/>
  <c r="M8" i="5"/>
  <c r="L8" i="5"/>
  <c r="K8" i="5"/>
  <c r="J129" i="5"/>
  <c r="B129" i="5"/>
  <c r="J111" i="5"/>
  <c r="B111" i="5"/>
  <c r="J94" i="5"/>
  <c r="B94" i="5"/>
  <c r="J76" i="5"/>
  <c r="B76" i="5"/>
  <c r="J59" i="5"/>
  <c r="B59" i="5"/>
  <c r="J41" i="5"/>
  <c r="B41" i="5"/>
  <c r="J24" i="5"/>
  <c r="B24" i="5"/>
  <c r="J6" i="5"/>
  <c r="H8" i="5"/>
  <c r="G8" i="5"/>
  <c r="F8" i="5"/>
  <c r="E8" i="5"/>
  <c r="D8" i="5"/>
  <c r="C8" i="5"/>
  <c r="AK1" i="1"/>
  <c r="B6" i="5"/>
  <c r="AR3" i="1"/>
  <c r="AR4" i="1"/>
  <c r="AR5" i="1"/>
  <c r="AR6" i="1"/>
  <c r="AR7" i="1"/>
  <c r="AR8" i="1"/>
  <c r="AR9" i="1"/>
  <c r="AR10" i="1"/>
  <c r="AR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2" i="1"/>
  <c r="B27" i="2"/>
  <c r="B26" i="2"/>
  <c r="B25" i="2"/>
  <c r="B24" i="2"/>
  <c r="C24" i="2" s="1"/>
  <c r="B23" i="2"/>
  <c r="C23" i="2" s="1"/>
  <c r="B22" i="2"/>
  <c r="B21" i="2"/>
  <c r="B20" i="2"/>
  <c r="B19" i="2"/>
  <c r="B18" i="2"/>
  <c r="B17" i="2"/>
  <c r="B16" i="2"/>
  <c r="B15" i="2"/>
  <c r="B14" i="2"/>
  <c r="B13" i="2"/>
  <c r="B12" i="2"/>
  <c r="C12" i="2" s="1"/>
  <c r="G63" i="2"/>
  <c r="G58" i="2"/>
  <c r="G55" i="2"/>
  <c r="G47" i="2"/>
  <c r="G41" i="2"/>
  <c r="G39" i="2"/>
  <c r="G33" i="2"/>
  <c r="G31" i="2"/>
  <c r="G25" i="2"/>
  <c r="G23" i="2"/>
  <c r="G17" i="2"/>
  <c r="G15" i="2"/>
  <c r="F12" i="2"/>
  <c r="G12" i="2" s="1"/>
  <c r="D8" i="2"/>
  <c r="D7" i="2"/>
  <c r="D6" i="2"/>
  <c r="D5" i="2"/>
  <c r="O21" i="5" l="1"/>
  <c r="O91" i="5"/>
  <c r="O126" i="5"/>
  <c r="B16" i="4"/>
  <c r="C16" i="4" s="1"/>
  <c r="F16" i="4" s="1"/>
  <c r="C25" i="2"/>
  <c r="D25" i="2" s="1"/>
  <c r="B8" i="4"/>
  <c r="C8" i="4" s="1"/>
  <c r="F8" i="4" s="1"/>
  <c r="C17" i="2"/>
  <c r="B9" i="4"/>
  <c r="C9" i="4" s="1"/>
  <c r="G9" i="4" s="1"/>
  <c r="C18" i="2"/>
  <c r="B17" i="4"/>
  <c r="C17" i="4" s="1"/>
  <c r="H17" i="4" s="1"/>
  <c r="C26" i="2"/>
  <c r="D26" i="2"/>
  <c r="B10" i="4"/>
  <c r="C10" i="4" s="1"/>
  <c r="F10" i="4" s="1"/>
  <c r="C19" i="2"/>
  <c r="B18" i="4"/>
  <c r="C18" i="4" s="1"/>
  <c r="F18" i="4" s="1"/>
  <c r="C27" i="2"/>
  <c r="D27" i="2"/>
  <c r="B11" i="4"/>
  <c r="C11" i="4" s="1"/>
  <c r="I11" i="4" s="1"/>
  <c r="C20" i="2"/>
  <c r="B4" i="4"/>
  <c r="C4" i="4" s="1"/>
  <c r="F4" i="4" s="1"/>
  <c r="C13" i="2"/>
  <c r="B12" i="4"/>
  <c r="C12" i="4" s="1"/>
  <c r="F12" i="4" s="1"/>
  <c r="C21" i="2"/>
  <c r="B7" i="4"/>
  <c r="C7" i="4" s="1"/>
  <c r="F7" i="4" s="1"/>
  <c r="C16" i="2"/>
  <c r="B5" i="4"/>
  <c r="C5" i="4" s="1"/>
  <c r="D5" i="4" s="1"/>
  <c r="C14" i="2"/>
  <c r="B13" i="4"/>
  <c r="C13" i="4" s="1"/>
  <c r="E13" i="4" s="1"/>
  <c r="C22" i="2"/>
  <c r="O56" i="5"/>
  <c r="B6" i="4"/>
  <c r="C6" i="4" s="1"/>
  <c r="F6" i="4" s="1"/>
  <c r="C15" i="2"/>
  <c r="B15" i="4"/>
  <c r="C15" i="4" s="1"/>
  <c r="H15" i="4" s="1"/>
  <c r="D24" i="2" s="1"/>
  <c r="B14" i="4"/>
  <c r="C14" i="4" s="1"/>
  <c r="F14" i="4" s="1"/>
  <c r="G39" i="5"/>
  <c r="O39" i="5"/>
  <c r="G56" i="5"/>
  <c r="G74" i="5"/>
  <c r="O74" i="5"/>
  <c r="G91" i="5"/>
  <c r="G109" i="5"/>
  <c r="O109" i="5"/>
  <c r="G126" i="5"/>
  <c r="G144" i="5"/>
  <c r="O144" i="5"/>
  <c r="G21" i="5"/>
  <c r="B3" i="4"/>
  <c r="C3" i="4" s="1"/>
  <c r="D8" i="4" l="1"/>
  <c r="H8" i="4"/>
  <c r="E16" i="4"/>
  <c r="D16" i="4"/>
  <c r="G16" i="4"/>
  <c r="E4" i="4"/>
  <c r="I4" i="4"/>
  <c r="E8" i="4"/>
  <c r="E10" i="4"/>
  <c r="D10" i="4"/>
  <c r="G10" i="4"/>
  <c r="D19" i="2" s="1"/>
  <c r="G4" i="4"/>
  <c r="G8" i="4"/>
  <c r="I10" i="4"/>
  <c r="H16" i="4"/>
  <c r="D4" i="4"/>
  <c r="H4" i="4"/>
  <c r="I16" i="4"/>
  <c r="E18" i="4"/>
  <c r="H13" i="4"/>
  <c r="D22" i="2" s="1"/>
  <c r="H10" i="4"/>
  <c r="H18" i="4"/>
  <c r="D18" i="4"/>
  <c r="E9" i="4"/>
  <c r="G7" i="4"/>
  <c r="I12" i="4"/>
  <c r="D12" i="4"/>
  <c r="D13" i="4"/>
  <c r="G18" i="4"/>
  <c r="I9" i="4"/>
  <c r="E7" i="4"/>
  <c r="I7" i="4"/>
  <c r="F9" i="4"/>
  <c r="H12" i="4"/>
  <c r="F13" i="4"/>
  <c r="D9" i="4"/>
  <c r="E6" i="4"/>
  <c r="H6" i="4"/>
  <c r="I6" i="4"/>
  <c r="G6" i="4"/>
  <c r="E12" i="4"/>
  <c r="E11" i="4"/>
  <c r="I5" i="4"/>
  <c r="F5" i="4"/>
  <c r="D14" i="2" s="1"/>
  <c r="E17" i="4"/>
  <c r="D11" i="4"/>
  <c r="I17" i="4"/>
  <c r="F11" i="4"/>
  <c r="H5" i="4"/>
  <c r="G11" i="4"/>
  <c r="G17" i="4"/>
  <c r="F17" i="4"/>
  <c r="E5" i="4"/>
  <c r="I13" i="4"/>
  <c r="G12" i="4"/>
  <c r="D21" i="2" s="1"/>
  <c r="G5" i="4"/>
  <c r="H11" i="4"/>
  <c r="H7" i="4"/>
  <c r="D16" i="2" s="1"/>
  <c r="D7" i="4"/>
  <c r="I8" i="4"/>
  <c r="G13" i="4"/>
  <c r="D6" i="4"/>
  <c r="H9" i="4"/>
  <c r="D17" i="4"/>
  <c r="I18" i="4"/>
  <c r="D20" i="2"/>
  <c r="F15" i="4"/>
  <c r="I15" i="4"/>
  <c r="D15" i="4"/>
  <c r="E15" i="4"/>
  <c r="G15" i="4"/>
  <c r="E14" i="4"/>
  <c r="D23" i="2" s="1"/>
  <c r="D14" i="4"/>
  <c r="I14" i="4"/>
  <c r="H14" i="4"/>
  <c r="G14" i="4"/>
  <c r="G3" i="4"/>
  <c r="I3" i="4"/>
  <c r="F3" i="4"/>
  <c r="D3" i="4"/>
  <c r="E3" i="4"/>
  <c r="H3" i="4"/>
  <c r="D15" i="2" l="1"/>
  <c r="D13" i="2"/>
  <c r="D17" i="2"/>
  <c r="D18" i="2"/>
  <c r="D12" i="2"/>
</calcChain>
</file>

<file path=xl/sharedStrings.xml><?xml version="1.0" encoding="utf-8"?>
<sst xmlns="http://schemas.openxmlformats.org/spreadsheetml/2006/main" count="400" uniqueCount="239">
  <si>
    <t>SEKOLAH :</t>
  </si>
  <si>
    <t>LELAKI</t>
  </si>
  <si>
    <t>ALAMAT :</t>
  </si>
  <si>
    <t>JALAN PRESINT 16, PUTRAJAYA</t>
  </si>
  <si>
    <t>PEREMPUAN</t>
  </si>
  <si>
    <t>:</t>
  </si>
  <si>
    <t>WILAYAH PERSEKUTUAN, PUTRAJAYA</t>
  </si>
  <si>
    <t>PN. NUR AIDA BINTI ABD. RAHIM</t>
  </si>
  <si>
    <t>APRIL</t>
  </si>
  <si>
    <t>BIL.</t>
  </si>
  <si>
    <t xml:space="preserve"> NAMA MURID</t>
  </si>
  <si>
    <t>NO. MY KID / NO. SURAT BERANAK</t>
  </si>
  <si>
    <t>JANTINA</t>
  </si>
  <si>
    <t>AHMAD ADLI BIN ALI</t>
  </si>
  <si>
    <t>SEPTEMBER</t>
  </si>
  <si>
    <t>NOVEMBER</t>
  </si>
  <si>
    <t>NAMA MURID :</t>
  </si>
  <si>
    <t>KELAS :</t>
  </si>
  <si>
    <t>MATA PELAJARAN</t>
  </si>
  <si>
    <t>TAHAP PENGUASAAN KESELURUHAN</t>
  </si>
  <si>
    <t xml:space="preserve">PENYATAAN </t>
  </si>
  <si>
    <t>BAHASA INGGERIS</t>
  </si>
  <si>
    <t>BAHASA IBAN</t>
  </si>
  <si>
    <t>Option</t>
  </si>
  <si>
    <t>PENGURUSAN DIRI</t>
  </si>
  <si>
    <t>PENGURUSAN TINGKAH LAKU</t>
  </si>
  <si>
    <t>KEMAHIRAN MANIPULATIF</t>
  </si>
  <si>
    <t>PENDIDIKAN JASMANI &amp; KESIHATAN</t>
  </si>
  <si>
    <t>PEND SAINS SOSIAL &amp; A SEKITAR</t>
  </si>
  <si>
    <t>KEMAHIRAN HIDUP (MASAKAN)</t>
  </si>
  <si>
    <t>KEMAHIRAN HIDUP (JAHITAN)</t>
  </si>
  <si>
    <t>KEMAHIRAN HIDUP (PERKEBUNAN)</t>
  </si>
  <si>
    <t>KEMAHIRAN HIDUP (PENTERNAKAN)</t>
  </si>
  <si>
    <t>BAHASA ISYARAT KOMUNIKASI</t>
  </si>
  <si>
    <t>KEMAHIRAN ASAS INDIVIDU</t>
  </si>
  <si>
    <t>PENDIDIKAN JASMANI SUAIAN</t>
  </si>
  <si>
    <t>PENDIDIKAN SENI VISUAL SUAIAN</t>
  </si>
  <si>
    <t>TEKNOLOGI MAKLUMAT KOMUNIKASI SUAIAN</t>
  </si>
  <si>
    <t>Bil</t>
  </si>
  <si>
    <t>Mata Pelajaran</t>
  </si>
  <si>
    <t>tp</t>
  </si>
  <si>
    <t>BAHASA MALAYSIA (P. KHAS)</t>
  </si>
  <si>
    <t>BAHASA INGGERIS (P. KHAS)</t>
  </si>
  <si>
    <t>MATEMATIK (P. KHAS)</t>
  </si>
  <si>
    <t>TEKNOLOGI MAKLUMAT KOMUNIKASI (P. KHAS)</t>
  </si>
  <si>
    <t>PENDIDIKAN ISLAM (P. KHAS)</t>
  </si>
  <si>
    <t>PENDIDIKAN SENI VISUAL (P. KHAS)</t>
  </si>
  <si>
    <t>PENDIDIKAN MUZIK (P. KHAS)</t>
  </si>
  <si>
    <t>PENDIDIKAN MORAL (P. KHAS)</t>
  </si>
  <si>
    <t>PENYATAAN TAHAP PENGUASAAN KESELURUHAN</t>
  </si>
  <si>
    <t>BIL</t>
  </si>
  <si>
    <t>JENIS</t>
  </si>
  <si>
    <t>JANUARI</t>
  </si>
  <si>
    <t>FEBRUARI</t>
  </si>
  <si>
    <t>MAC</t>
  </si>
  <si>
    <t>MEI</t>
  </si>
  <si>
    <t>JUN</t>
  </si>
  <si>
    <t>JULAI</t>
  </si>
  <si>
    <t>OGOS</t>
  </si>
  <si>
    <t>OKTOBER</t>
  </si>
  <si>
    <t>DISEMBER</t>
  </si>
  <si>
    <t>SK/SJK</t>
  </si>
  <si>
    <t>INKLUSIF</t>
  </si>
  <si>
    <t>PENDIDIKAN KHAS</t>
  </si>
  <si>
    <t>SEK KEB (SK)</t>
  </si>
  <si>
    <t>SEK JENIS KEB (SJK)</t>
  </si>
  <si>
    <t>BAHASA KADAZANDUSUN</t>
  </si>
  <si>
    <t>BAHASA MALAYSIA (SUAIAN)</t>
  </si>
  <si>
    <t>BAHASA INGGERIS (SUAIAN)</t>
  </si>
  <si>
    <t>PENDIDIKAN ISLAM (SUAIAN)</t>
  </si>
  <si>
    <t>TAHAP PENGUASAAN</t>
  </si>
  <si>
    <t>TP 1</t>
  </si>
  <si>
    <t>TP 2</t>
  </si>
  <si>
    <t xml:space="preserve"> TP 3</t>
  </si>
  <si>
    <t>TP 4</t>
  </si>
  <si>
    <t>TP  5</t>
  </si>
  <si>
    <t>TP 6</t>
  </si>
  <si>
    <t>BIL. MURID</t>
  </si>
  <si>
    <t>JUMLAH</t>
  </si>
  <si>
    <t>MURID</t>
  </si>
  <si>
    <t>SEK KEB (SJK)</t>
  </si>
  <si>
    <t>BAHASA CINA</t>
  </si>
  <si>
    <t>BAHASA TAMIL</t>
  </si>
  <si>
    <t>Pernyataan Tahap Penguasaan Keseluruhan (Do not delete)</t>
  </si>
  <si>
    <t>MP 1</t>
  </si>
  <si>
    <t>MP 2</t>
  </si>
  <si>
    <t>MP 3</t>
  </si>
  <si>
    <t>MP 4</t>
  </si>
  <si>
    <t>MP 5</t>
  </si>
  <si>
    <t>MP 6</t>
  </si>
  <si>
    <t>MP 7</t>
  </si>
  <si>
    <t>MP 8</t>
  </si>
  <si>
    <t>MP 9</t>
  </si>
  <si>
    <t>MP 10</t>
  </si>
  <si>
    <t>MP 11</t>
  </si>
  <si>
    <t>MP 12</t>
  </si>
  <si>
    <t>MP 13</t>
  </si>
  <si>
    <t>MP 14</t>
  </si>
  <si>
    <t>MP 15</t>
  </si>
  <si>
    <t>MP 16</t>
  </si>
  <si>
    <t>MP 17</t>
  </si>
  <si>
    <t>MP 18</t>
  </si>
  <si>
    <t>PANDUAN PENGGUNAAN TEMPLAT</t>
  </si>
  <si>
    <t>PENTAKSIRAN BILIK DARJAH (PBD)</t>
  </si>
  <si>
    <t>PENGENALAN</t>
  </si>
  <si>
    <t>Pentaksiran Bilik Darjah (PBD) adalah sebahagian daripada komponen didalam Pentaksiran Berasaskan Sekolah (PBS). Pelaksanaannya telah bermula sejak tahun 2011 berdasarkan Surat Siaran Lembaga Peperiksaan Bil. 3 Tahun 2011. PBD sebelum ini dikenali sebagai PS (Pentaksiran Sekolah) di mana ia dilaksanakan secara formatif dan sumatif dengan pelbagai pendekatan dan kaedah bagi mengenalpasti perkembangan pembelajaran murid secara keseluruhan.</t>
  </si>
  <si>
    <t>A</t>
  </si>
  <si>
    <t>MAKLUMAT AM</t>
  </si>
  <si>
    <r>
      <t>Templat Pelaporan PBD ini mengandungi 5 halaman (</t>
    </r>
    <r>
      <rPr>
        <i/>
        <sz val="11"/>
        <color indexed="8"/>
        <rFont val="Calibri"/>
        <family val="2"/>
      </rPr>
      <t>sheet</t>
    </r>
    <r>
      <rPr>
        <sz val="11"/>
        <color indexed="8"/>
        <rFont val="Calibri"/>
        <family val="2"/>
      </rPr>
      <t>) :</t>
    </r>
  </si>
  <si>
    <t>1. PANDUAN</t>
  </si>
  <si>
    <t>2. REKOD PRESTASI MURID</t>
  </si>
  <si>
    <t>4. DATA PERNYATAAN TAHAP PENGUASAAN</t>
  </si>
  <si>
    <t>5. GRAF PELAPORAN</t>
  </si>
  <si>
    <t>B</t>
  </si>
  <si>
    <t>PENGGUNAAN TEMPLAT</t>
  </si>
  <si>
    <r>
      <t xml:space="preserve">Guru hendaklah melengkapkan maklumat asas pada templat ini di halaman </t>
    </r>
    <r>
      <rPr>
        <b/>
        <i/>
        <sz val="11"/>
        <color indexed="8"/>
        <rFont val="Calibri"/>
        <family val="2"/>
      </rPr>
      <t>REKOD PRESTASI MURID</t>
    </r>
    <r>
      <rPr>
        <sz val="11"/>
        <color indexed="8"/>
        <rFont val="Calibri"/>
        <family val="2"/>
      </rPr>
      <t>.</t>
    </r>
  </si>
  <si>
    <t>Maklumat yang perlu dilengkapkan adalah:</t>
  </si>
  <si>
    <t>1. Nama dan Alamat Sekolah</t>
  </si>
  <si>
    <t>2. Nama Guru dan Nama Kelas</t>
  </si>
  <si>
    <t xml:space="preserve">3. Senarai Nama Murid, Nombor Kad Pengenalan dan Jantina </t>
  </si>
  <si>
    <t>4. Nama Pentadbir</t>
  </si>
  <si>
    <t>5. Jawatan Pentadbir (Guru Besar/ Pengetua)</t>
  </si>
  <si>
    <t>C</t>
  </si>
  <si>
    <t>D</t>
  </si>
  <si>
    <t>PENENTUAN TAHAP PENGUASAAN</t>
  </si>
  <si>
    <t>TEMPLAT GURU KELAS</t>
  </si>
  <si>
    <t>ULASAN TAMBAHAN 
(Jika ada) :</t>
  </si>
  <si>
    <t>PELAPORAN PENTAKSIRAN BILIK DARJAH</t>
  </si>
  <si>
    <t>Sekolah:</t>
  </si>
  <si>
    <t>L</t>
  </si>
  <si>
    <t>Pupil hardly achieves the curriculum target even with a lot of support.</t>
  </si>
  <si>
    <t>Pupil is on track to achieve the curriculum target.</t>
  </si>
  <si>
    <t>Pupil achieves expectations for the curriculum target.</t>
  </si>
  <si>
    <t>Pupil is on track to exceed expectations of the curriculum target.</t>
  </si>
  <si>
    <t>Pupil exceeds expectations of the curriculum target.</t>
  </si>
  <si>
    <t>மாணவர்க்குக் குறைந்த மொழியறிவும் மொழியாற்றலும் உள்ளது. மாணவர்க்குச் சிறிது வழிகாட்டலும் பயிற்சியும் தேவைப்படுகிறது.</t>
  </si>
  <si>
    <t>மாணவர்க்கு ஓரளவு மொழியறிவும் மொழியாற்றலும் உள்ளது. மாணவர்க்குச் சிந்திக்கும் திறனோடு எண்ணங்களையும் கருத்துகளையும் வெளிப்படுத்தும் திறனும் உள்ளது.</t>
  </si>
  <si>
    <t>Murid berupaya mempamerkan tahap pengetahuan bahasa dan kecekapan berbahasa yang cemerlang dan konsisten, berupaya mengungkapkan idea dengan jelas, terperinci dan tersusun, menguasai kemahiran berfikir yang kritis, kreatif dan inovatif, berkomunikasi secara efektif dan penuh keyakinan, mengamalkan pembelajaran secara kendiri serta menjadi model teladan kepada murid yang lain dalam kemahiran bahasa.</t>
  </si>
  <si>
    <t>NAMA GURU BESAR / PENGETUA:</t>
  </si>
  <si>
    <t>…………………………………………………………</t>
  </si>
  <si>
    <t>PELAPORAN</t>
  </si>
  <si>
    <t>PENTAKSIRAN AKHIR TAHUN</t>
  </si>
  <si>
    <t>JANTINA:</t>
  </si>
  <si>
    <t>NAMA GURU:</t>
  </si>
  <si>
    <t xml:space="preserve">Nembiak nunjukka penemu bahasa ba tikas ti beseling amat, sida pelu mayuh diberi latih, diembing, dibantu ba pengelandik bahasa. </t>
  </si>
  <si>
    <t xml:space="preserve">Nembiak nunjukka penemu bahasa ba tikas ti baruh, sida agi  pelu dibantu ba pengelandik bahasa. </t>
  </si>
  <si>
    <t xml:space="preserve">Nembiak nunjukka penemu bahasa ba tikas ti jelan, sidaulih ngena pengelandik befikir ti kratif enggau kritis  ba pengelandik bahasa. </t>
  </si>
  <si>
    <t xml:space="preserve">Nembiak nunjukka penemu bahasa ba tikas ti manah, sida ulih ngena pengelandik befikir ti kreatif enggau kritis,nembiak nemu ngati kediri lebuh belajar kediri  ba pengelandik bahasa. </t>
  </si>
  <si>
    <t>Murid mengetahui kemahiran-kemahiran asas bahasa Arab dan bersedia untuk mempraktikkannya dengan bimbingan guru.</t>
  </si>
  <si>
    <t>Murid mengetahui kemahiran-kemahiran asas bahasa Arab dan mampu untuk mempraktikkannya secara sedar (awareness – memperolehi kemahiran melalui sesi pembelajaran secara langsung tetapi belum mencapai tahap konsisten).</t>
  </si>
  <si>
    <t>Murid mengetahui kemahiran-kemahiran asas bahasa Arab dan mampu untuk mempraktikkannya secara konsisten.</t>
  </si>
  <si>
    <t>Murid mengetahui kemahiran-kemahiran asas bahasa Arab dan mampu untuk mempraktikkannya secara konsisten dan menepati situasi (secara beradab, mengikut kehendak guru, arahan atau soalan).</t>
  </si>
  <si>
    <t>Murid mengetahui kemahiran-kemahiran asas bahasa Arab dan mampu untuk mempraktikkannya secara konsisten, menepati situasi dan sukarela.</t>
  </si>
  <si>
    <t>Murid mengetahui kemahiran-kemahiran asas bahasa Arab dan mampu untuk mempraktikkannya secara konsisten, menepati situasi dan mithali (menjadi contoh).</t>
  </si>
  <si>
    <t>BAHASA ARAB</t>
  </si>
  <si>
    <t xml:space="preserve">மாணவர்க்கு மிகக் குறைந்த மொழியறிவும் மொழியாற்றலும் உள்ளது. மாணவர்க்கு அதிகமான வழிகாட்டலும் பயிற்சியும் தேவைப்படுகிறது. </t>
  </si>
  <si>
    <t xml:space="preserve">மாணவர்க்கு நல்ல மொழியறிவும் மொழியாற்றலும் உள்ளது. மாணவர்க்கு ஆய்வுச் சிந்தனையோடு எண்ணங்களையும் கருத்துகளையும் ஏரணச் சிந்தனையோடு வெளிப்படுத்தும் திறனும் உள்ளது. மாணவர்க்கு ஓரளவு சுயமாகக் கற்கும் திறனும் உள்ளது. </t>
  </si>
  <si>
    <t xml:space="preserve">மாணவர்க்குச் சிறந்த மொழியறிவும் மொழியாற்றலும் உள்ளது. மாணவர்க்கு ஆய்வு, ஆக்கச் சிந்தனையோடு ஏரணமான எண்ணங்களையும் கருத்துகளையும் தெளிவாகவும் விளக்கமாகவும் விளைபயன்மிக்க வகையில் வெளிப்படுத்தும் திறனும் உள்ளது. மாணவர்க்குச் சுயமாகக் கற்கும் திறனும் உள்ளது.   </t>
  </si>
  <si>
    <t xml:space="preserve">Pupil works towards exceeding expectations for the curriculum target. </t>
  </si>
  <si>
    <t xml:space="preserve">Murid mempamerkan tahap pengetahuan bahasa dan kecekapan berbahasa yang sangat lemah, sangat terhad dan memerlukan banyak bimbingan, panduan dan latihan dalam kemahiran bahasa. </t>
  </si>
  <si>
    <t xml:space="preserve">Murid mempamerkan tahap pengetahuan bahasa dan kecekapan berbahasa yang lemah, terhad dan memerlukan sedikit bimbingan, panduan, dan latihan dalam kemahiran bahasa. </t>
  </si>
  <si>
    <t xml:space="preserve">Murid berupaya mempamerkan tahap pengetahuan bahasa dan kecekapan berbahasa yang sederhana dan berupaya mengungkapkan idea serta menguasai kemahiran berfikir yang asas tanpa bimbingan dalam kemahiran bahasa. </t>
  </si>
  <si>
    <t xml:space="preserve">Murid berupaya mempamerkan tahap pengetahuan bahasa dan kecekapan berbahasa yang baik, dapat mengaplikasikan pengetahuan bahasa dengan berkesan, berupaya mengungkapkan idea, menguasai kemahiran berfikir yang kritis, dan mengamalkan pembelajaran kendiri secara minimum dalam kemahiran bahasa. </t>
  </si>
  <si>
    <t xml:space="preserve">Murid berupaya mempamerkan tahap pengetahuan bahasa dan kecekapan berbahasa yang tinggi, berupaya mengungkapkan idea dengan jelas dan terperinci, berkomunikasi secara efektif, mengaplikasikan pengetahuan bahasa yang lebih kompleks, menguasai kemahiran berfikir yang kritis dan kreatif, serta mengamalkan pembelajaran secara kendiri dalam kemahiran bahasa. </t>
  </si>
  <si>
    <t>BAHASA MELAYU</t>
  </si>
  <si>
    <t>3. LAPORAN MURID</t>
  </si>
  <si>
    <r>
      <t xml:space="preserve">Tahap Penguasaan murid bagi setiap komponen di dalam templat ini direkodkan untuk tujuan </t>
    </r>
    <r>
      <rPr>
        <b/>
        <sz val="11"/>
        <color indexed="8"/>
        <rFont val="Calibri"/>
        <family val="2"/>
      </rPr>
      <t>pelaporan</t>
    </r>
    <r>
      <rPr>
        <sz val="11"/>
        <color indexed="8"/>
        <rFont val="Calibri"/>
        <family val="2"/>
      </rPr>
      <t xml:space="preserve"> perkembangan pembelajaran murid bagi sesuatu tempoh tertentu (Pertengahan / Akhir Tahun). Guru hanya perlu merekodkan Tahap Penguasaan ini di halaman </t>
    </r>
    <r>
      <rPr>
        <b/>
        <i/>
        <sz val="11"/>
        <color indexed="8"/>
        <rFont val="Calibri"/>
        <family val="2"/>
      </rPr>
      <t>REKOD PRESTASI MURID</t>
    </r>
    <r>
      <rPr>
        <sz val="11"/>
        <color indexed="8"/>
        <rFont val="Calibri"/>
        <family val="2"/>
      </rPr>
      <t xml:space="preserve"> sahaja dan seterusnya pelaporan individu murid akan dijana secara automatik di halaman </t>
    </r>
    <r>
      <rPr>
        <b/>
        <i/>
        <sz val="11"/>
        <color indexed="8"/>
        <rFont val="Calibri"/>
        <family val="2"/>
      </rPr>
      <t xml:space="preserve">LAPORAN MURID </t>
    </r>
    <r>
      <rPr>
        <sz val="11"/>
        <color indexed="8"/>
        <rFont val="Calibri"/>
        <family val="2"/>
      </rPr>
      <t xml:space="preserve"> untuk cetakan. Tahap Penguasaan (TP) bagi tujuan analisis kelas dijana secara automatik di halaman </t>
    </r>
    <r>
      <rPr>
        <b/>
        <i/>
        <sz val="11"/>
        <color indexed="8"/>
        <rFont val="Calibri"/>
        <family val="2"/>
      </rPr>
      <t>GRAF PELAPORAN</t>
    </r>
    <r>
      <rPr>
        <sz val="11"/>
        <color indexed="8"/>
        <rFont val="Calibri"/>
        <family val="2"/>
      </rPr>
      <t>.</t>
    </r>
  </si>
  <si>
    <t>Tahap Penguasaan yang akan dimasukkan ke dalam Templat Pelaporan Gabungan 2018 ini adalah Tahap Penguasaan Keseluruhan sahaja dari semua mata pelajaran yang diambil oleh murid bagi kelas berkenaan sahaja.</t>
  </si>
  <si>
    <t xml:space="preserve">Mengetahui perkara asas berkaitan dengan nilai yang dipelajari.                                                                                                          </t>
  </si>
  <si>
    <t xml:space="preserve">Memahami dan memberi maklum balas berkaitan dengan nilai yang dipelajari.                                                                   </t>
  </si>
  <si>
    <t xml:space="preserve">Menghubungkait dan mengaplikasi nilai yang dipelajari.                                                                                      </t>
  </si>
  <si>
    <t xml:space="preserve">Mengenal pasti dan mempamerkan emosi berkaitan dengan nilai yang dipelajari.                                                               </t>
  </si>
  <si>
    <t xml:space="preserve">Menghayati dan melaksanakan nilai yang dipelajari dalam kehidupan harian.                                                               </t>
  </si>
  <si>
    <t xml:space="preserve">Menghayati dan mengamalkan nilai yang dipelajari secara tekal serta boleh dicontohi.                                        </t>
  </si>
  <si>
    <t>PENDIDIKAN MORAL</t>
  </si>
  <si>
    <t>Murid boleh: 
1. Mengimbas kembali pengetahuan asas matematik. 
2. Menggunakan kemahiran proses matematik untuk mengimbas kembali pengetahuan asas matematik dengan
    bimbingan.
3. Menunjukkan salah satu item bagi sikap dan nilai dalam Matematik dengan bimbingan.</t>
  </si>
  <si>
    <t>Murid boleh: 
1. Menerangkan pengetahuan asas matematik.
2. Menggunakan kemahiran proses matematik untuk menerangkan pengetahuan asas matematik.
3. Menunjukkan salah satu item bagi sikap dan nilai dalam matematik.</t>
  </si>
  <si>
    <t>Murid berupaya:
1. Mengaplikasi pengetahuan asas matematik.
2. Menggunakan kemahiran proses matematik bagi mengaplikasi pengetahuan asas matematik.
3. Murid menunjukkan sikap dan nilai dalam matematik bagi sesuatu situasi.</t>
  </si>
  <si>
    <t>Murid berupaya:
1. Menyelesaikan masalah rutin dalam kehidupan seharian.
2. Menggunakan kemahiran proses matematik bagi menyelesaikan masalah rutin.
3. Murid dapat mendemonstrasikan sikap dan nilai berkaitan matematik dalam pelbagai situasi.</t>
  </si>
  <si>
    <t>Murid berupaya:
1. Menyelesaikan masalah rutin yang kompleks dalam kehidupan seharian dengan menggunakan pelbagai strategi
    penyelesaian masalah. 
2. Menggunakan kemahiran proses matematik bagi menyelesaikan masalah rutin yang kompleks.
3. Murid sentiasa mengamalkan sikap dan nilai berkaitan matematik dalam proses pengajaran dan pembelajaran.</t>
  </si>
  <si>
    <t>Murid berupaya:
1. Menyelesaikan masalah harian yang bukan rutin. 
2. Menggunakan kemahiran proses matematik bagi menyelesaikan masalah bukan rutin.
3. Murid sentiasa mengamalkan sikap dan nilai yang positif berkaitan Matematik dalam kehidupan seharian serta
    menjadi pembimbing dan teladan kepada rakan lain.</t>
  </si>
  <si>
    <t>MATEMATIK</t>
  </si>
  <si>
    <t xml:space="preserve">Memahami pengetahuan asas dan kemahiran asas seni. </t>
  </si>
  <si>
    <t xml:space="preserve">Mengaplikasikan pengetahuan dan kemahiran kesenian dalam aktivtiti penerokaan dan amali seni. </t>
  </si>
  <si>
    <t xml:space="preserve">Menganalisis karya seni menggunakan pengetahuan dan kemahiran seni. </t>
  </si>
  <si>
    <t xml:space="preserve">Menilai karya seni menggunakan pengetahuan dan kemahiran seni. </t>
  </si>
  <si>
    <t xml:space="preserve">Menjana idea kreatif dalam pengkaryaan seni yang inovatif. </t>
  </si>
  <si>
    <t>PENDIDIKAN KESENIAN</t>
  </si>
  <si>
    <t>学生语文能力尚未达标，学习表现处于初学者的阶段。</t>
  </si>
  <si>
    <t>学生语文能力有限，学习表现必须改进，才能达到学习标准的要求。</t>
  </si>
  <si>
    <t>学生语文学习表现处在最基础的阶段。</t>
  </si>
  <si>
    <t>学生的语文能力一般，学习表现尚令人满意。</t>
  </si>
  <si>
    <t>学生的语文能力比一般为佳，学习表现良好。</t>
  </si>
  <si>
    <t>学生的语文能力优良，表现稳定，可以成为其他同学的学习对象。</t>
  </si>
  <si>
    <t>KELAS:</t>
  </si>
  <si>
    <t>TEMPLAT PELAPORAN PENTAKSIRAN BILIK DARJAH (PBD) GABUNG : GURU KELAS</t>
  </si>
  <si>
    <t>Guru Kelas:</t>
  </si>
  <si>
    <t>Kelas:</t>
  </si>
  <si>
    <t>SK PUTRAJAYA</t>
  </si>
  <si>
    <t>2 BISTARI</t>
  </si>
  <si>
    <t xml:space="preserve">மாணவர்க்கு மிகச் சிறந்த மொழியறிவும் மொழியாற்றலும் உள்ளது. மாணவர்க்கு ஆய்வு, ஆக்கப் புத்தாக்கச் சிந்தனையோடு ஏரணமான எண்ணங்களையும் கருத்துகளையும் தெளிவாகவும் விளக்கமாகவும் நிரல்படவும் விளைபயன்மிக்க வகையில் தயக்கமில்லாமல் கவரும் வகையில் வெளிப்படுத்தும் திறனும் உள்ளது. பிற மாணவர்களுக்கு உதாரணமாக இருப்பதோடு சுயமாகக் கற்கும் திறனும் உள்ளது. </t>
  </si>
  <si>
    <t xml:space="preserve">Kaanu momuhondom kawagu koilaan di norongou, nokito toi ko' nabasa'. Koilaan di polombuson, patahakon toi ko' di posuaton au' poingonop. Pomogunaan boros  Kadazandusun di au' poingonop. </t>
  </si>
  <si>
    <t xml:space="preserve">Kaanu momuhondom om mangarati' koilaan  di norongou, nokito toi ko' nabasa'. Koilaan di polombuson, patahakon toi ko' di posuraton kosudong om olinuud. Pomogunaan boros Kadazandusun di songgisom, kosudong om olinuud. </t>
  </si>
  <si>
    <t>Kaanu mangarati' om momoguno koilaan di norongou, nokito toi ko' nabasa'. Koilaan di polombuson, patahakon toi ko' di posuraton kotunud om olinuud. Pomogunaan boros Kadazandusun di giigina', kotunud om olinuud.</t>
  </si>
  <si>
    <t>Kaanu mongompuri om momoguno koilaan mantad nunu i norongou, nokito toi ko' nabasa'. Koilaan di polombuson, patahakon toi ko' di posuraton kotunud, oulud om olinuud. Pomogunaan boros Kadazandusun di tawasi', kotunud, ouluud om olinuud.</t>
  </si>
  <si>
    <t>Kaanu momoguno koilaan di noompuri om natahang mantad nunu i norongou, nokito toi ko' nabasa'. Koilaan di polombuson, patahakon toi ko' di posuraton opinto, kirati', oulud, olinuud om popokito woyo' pomusarahan di takawas. Pomogunaan boros Kadazandusun di akawas, oulud om olinuud.</t>
  </si>
  <si>
    <t>Kaanu mongompuri, manahang om mongulud koilaan mantad nunu i norongou, nokito toi ko' nabasa'. Koilaan di polombuson toi ko' patahakon opinto, kirati', oulud, olinuud, popokito woyo' pomusarahan di takawas om momoguno idea sondii'. Pomogunaan boros Kadazandusun di nokoinuntu, oulud om olinuud.</t>
  </si>
  <si>
    <t xml:space="preserve">Nembiak nunjukka penemu bahasa ba tikas ti tinggi, sida ulih ngena pengelandik befikir ti kreatif enggau kritis,nembiak nemu ngati kediri maya belajar, ngembuan pengelandik bahasa ti tinggi. , ulih meri idea ti  terang, bekomunikasyen enggau efektif, ngena penemu bahasa ti lebih kompleks, ngembuan pengelandik befikir ti kritis serta kreatif, sereta ngamalka chara belajar ti kendiri ba pengelandik bahasa.  </t>
  </si>
  <si>
    <t xml:space="preserve">Nembiak nunjukka penemu bahasa ba tikas ti lati, sida ulih ngena pengelandik befikir ti kreatif enggau kritis,nembiak ulih ngati kediri maya belajar, ngembuan pengelandik bahasa ti lati serta konsisiten, efektif enggau konfident, ngamalkan chara belajar kediri serta nyadi model teladan ke nembiak bukai.   </t>
  </si>
  <si>
    <t xml:space="preserve">Mengetahui perkara asas dan kemahiran seni. </t>
  </si>
  <si>
    <t>Mampu kipaham ru senang ma de kicerngai ru kibacak ru kicerita nej kigunak nekate lilei.
Mampu kigunak maklumat ju belwal tu tenules.Mampu ki ekspres dirik ilei secare spuntan, lancar ru tepat kigunak nekate lilei.</t>
  </si>
  <si>
    <t>Buleh kigunak neungkap de senang prasa de had asas de betenuju ha keperlu lilei.
Kep kipekenal dirik lilei ru mai kilek ru buleh kitanyak ru kijawab senual tentang maklumat peribadi kigunak ayat de senang.</t>
  </si>
  <si>
    <t>Kep kipaham ayat-ayat ru neungkap de senalo bigunak de bekanaet ru bidang relevan paleng de rek ( cuntoh maklumat peribadi ru peringak de had asas, belik-belah, geograpi tenempat ru kerenjak).
Buleh kibengwal ru care de senang tentang perkare-perkare biase ru rutin.</t>
  </si>
  <si>
    <t>Kep kipaham makne utama de senalo kikenjip kateh kerenjak, sekulah, parik, ru kilek-kilek nej. Buleh kihadapi bebegei situasi de mungken kihol mase kateh was ku belok bahase ajeh bigunak.
Kep kihasel teks besambong senang tentang topik-topik de na biase atao penenteng peribadi.</t>
  </si>
  <si>
    <t>Kep kipaham idie-idie utame teks ku harim nar topik konkret ru abstrek, temasok benincang teknikal kateh bidang ru kenukhos.Kep kiinteraksi ru tahap nepaseh ru spuntan de kibeh interaksi de senalo ru penutor jati.</t>
  </si>
  <si>
    <t>Mampu kipaham bebegei teks de lebeh cereg ru kikeal makne tesirat. Mampu kiekspres dirik ilei secare spuntan.Mampu kigunak laras bahase de bebegei ha tenuju susiel ru ekademik ru propesenel.
Buleh kijadik teladan ru cuntoh de bor nu kawat- kawat  serte kitulug nai petinkat nebuleh kateh belajar.</t>
  </si>
  <si>
    <t>BAHASA SEMAI</t>
  </si>
  <si>
    <t>Murid dapat menguasai asas pengetahuan, kemahiran dan nilai dalam setiap kandungan yang dipelajari mengikut keupayaan masing-masing.</t>
  </si>
  <si>
    <t>Murid dapat menjelaskan konsep atau menggunakan pengetahuan, kemahiran dan nilai secara praktik dalam kandungan yang dipelajari mengikut keupayaan masing-masing.</t>
  </si>
  <si>
    <t>Murid dapat menjelaskan dan mengaplikasikan pengetahuan, kemahiran dan nilai daripada kandungan yang dipelajari mengikut keupayaan masing-masing dalam kehidupan harian.</t>
  </si>
  <si>
    <t>Murid berkebolehan menghuraikan dan mengaplikasikan pengetahuan, kemahiran dan nilai daripada kandungan yang dipelajari secara bersungguh-sungguh dan bertanggungjawab melaksanakannya dalam kehidupan harian.</t>
  </si>
  <si>
    <t>Murid berkebolehan memberikan justifikasi serta istiqamah terhadap tindakan yang dilakukan dalam kehidupan harian berdasarkan pengetahuan, kemahiran dan nilai daripada kandungan yang dipelajari.</t>
  </si>
  <si>
    <t>Murid berkebolehan merumuskan pengetahuan, mengaplikasikan kemahiran dan nilai daripada kandungan yang dipelajari dalam bentuk perubahan tingkah laku serta mempamirkan ciri-ciri kepimpinan sebagai seorang yang bertaqwa dan boleh dicontohi atau boleh membimbing orang lain.</t>
  </si>
  <si>
    <t>PENDIDIKAN ISLAM</t>
  </si>
  <si>
    <t>Boleh meniru kemahiran asas yang ditunjukkan atau melakukan kemahiran yang asas atau tahu perkara asas tentang sesuatu kemahiran yang akan dilakukan melibatkan kesedaran ruang dan kualiti pergerakan; pergerakan lokomotor dan bukan lokomotor; kemahiran manipulasi; rangkaian pergerakan asas dalam pergerakan berirama; gimnastik asas yang melibatkan pergerakan haiwan, asas imbangan dan putaran; keyakinan dan keselamatan dalam air melalui akuatik asas atau bermain permainan tradisional Galah Panjang dan Teng-Teng dan kemahiran asas pandu arah dalam rekreasi dan kesenggangan.
Boleh melakukan aktiviti yang menggunakan pergerakan lokomotor untuk memanaskan badan serta pergerakan bukan lokomotor untuk menyejukkan badan.
Boleh mencatat tinggi dan berat badan serta menyatakan bentuk badan.
Murid mengetahui kepentingan literasi kesihatan dalam mengurus kesihatan dan keselamatan diri.</t>
  </si>
  <si>
    <t>Boleh melakukan kemahiran pergerakan dan menyatakan dengan ringkas atau menterjemahkan pengetahuan tentang kemahiran dalam bentuk penerangan atau pergerakan melibatkan  kesedaran ruang dan kualiti pergerakan; pergerakan lokomotor dan bukan lokomotor; kemahiran manipulasi; rangkaian pergerakan asas dalam pergerakan berirama; gimnastik asas yang melibatkan pergerakan haiwan, asas imbangan dan putaran; keyakinan dan keselamatan dalam air melalui akuatik asas atau bermain permainan tradisional Galah Panjang dan Teng-Teng dan kemahiran asas pandu arah dalam rekreasi dan kesenggangan.
Boleh melakukan pelbagai aktiviti memanaskan badan dan menyejukkan badan dengan bimbingan guru serta menyatakan kesan memanaskan badan terhadap kadar pernafasan dan kadar nadi.
Boleh menyatakan aktiviti memanaskan dan menyejukkan badan.
Boleh melakukan kemahiran asas senaman meningkatkan kecergasan fizikal berdasarkan kesihatan mengikut komponen kapasiti aerobik, kelenturan, daya tahan otot dan komposisi badan.
Boleh menyatakan kesan senaman pada jantung dan kadar pernafasan serta menamakan otot-otot utama yang terlibat semasa melakukan senaman.
Boleh menyatakan masalah kesihatan yang berkaitan dengan berlebihan berat badan.
Murid memahami kepentingan literasi kesihatan dalam mengurus kesihatan dan keselamatan diri.</t>
  </si>
  <si>
    <t xml:space="preserve">Boleh mengaplikasikan pengetahuan berkaitan konsep pergerakan, prinsip mekanik dan strategi semasa melakukan  pergerakan lokomotor dan bukan lokomotor; kemahiran manipulasi; rangkaian pergerakan asas dalam pergerakan berirama; gimnastik asas yang melibatkan pergerakan haiwan, asas imbangan dan putaran; keyakinan dan keselamatan dalam air melalui akuatik asas atau bermain permainan tradisional Galah Panjang dan Teng-Teng dan kemahiran asas pandu arah dalam rekreasi dan kesenggangan.
Boleh mengaplikasikan pengetahuan berkaitan konsep kecergasan semasa melakukan aktiviti memanaskan badan, menyejukkan badan, dan melakukan senaman meningkatkan kecergasan fizikal berdasarkan kesihatan mengikut komponen kapasiti aerobik, kelenturan dan daya tahan otot serta menyatakan kesan senaman terhadap tubuh badan.
Murid berupaya mengaplikasikan kemahiran kecekapan psikososial dalam mengurus kesihatan dan keselamatan diri.
</t>
  </si>
  <si>
    <t>Boleh mengaplikasikan pengetahuan berkaitan konsep pergerakan, prinsip mekanik dan strategi semasa melakukan pergerakan lokomotor dan bukan lokomotor; kemahiran manipulasi; rangkaian pergerakan asas dalam pergerakan berirama; gimnastik asas yang melibatkan pergerakan haiwan, asas imbangan dan putaran; keyakinan dan keselamatan dalam air melalui akuatik asas atau bermain permainan tradisional Galah Panjang dan Teng-Teng dan kemahiran asas pandu arah dalam rekreasi dan kesenggangan.
Boleh mengaplikasikan pengetahuan berkaitan konsep kecergasan semasa melakukan aktiviti memanaskan badan, menyejukkan badan dan melakukan senaman meningkatkan kecergasan fizikal berdasarkan kesihatan mengikut komponen kapasiti aerobik, kelenturan dan daya tahan otot dengan lakuan yang betul atau turutan yang betul atau mengikut prosedur yang betul.
Murid berupaya menganalisis maklumat, produk dan perkhidmatan kesihatan bagi meningkatkan pengurusan penjagaan diri, kesihatan dan keselamatan diri.</t>
  </si>
  <si>
    <t>Boleh mengaplikasikan pengetahuan berkaitan konsep pergerakan, prinsip mekanik dan strategi semasa melakukan pergerakan lokomotor dan bukan lokomotor; kemahiran manipulasi; rangkaian pergerakan asas dalam pergerakan berirama; gimnastik asas yang melibatkan pergerakan haiwan, asas imbangan dan putaran; keyakinan dan keselamatan dalam air melalui akuatik asas atau bermain permainan tradisional Galah Panjang dan Teng-Teng dan kemahiran asas pandu arah dalam rekreasi dan kesenggangan.
Boleh membandingkan berat dan tinggi sendiri dengan carta pertumbuhan normal dengan bimbingan guru.
Boleh mengaplikasikan pengetahuan berkaitan konsep kecergasan semasa melakukan aktiviti memanaskan badan, menyejukkan badan dan melakukan senaman meningkatkan kecergasan fizikal berdasarkan kesihatan mengikut komponen kapasiti aerobik, kelenturan dan daya tahan otot dalam situasi baharu secara positif dengan lakuan yang betul dan tekal atau mengikut prosedur yang sistematik serta mempamerkan amalan kesukanan.
Murid berupaya menilai kemahiran kecekapan psikososial yang bersesuaian dalam mengurus kesihatan dan keselamatan diri.</t>
  </si>
  <si>
    <t>Boleh menghasilkan idea kreatif dan inovatif, melaksanakan idea kreatif tersebut dalam kemahiran dan boleh menunjuk cara sesuatu kemahiran secara tekal, mempamerkan amalan kesukanan dan boleh mempraktikkan kemahiran tersebut ke arah gaya hidup sihat untuk kesejahteraan melibatkan konsep pergerakan; kemahiran lokomotor dan bukan lokomotor; kemahiran manipulasi; pergerakan berirama; gimnastik asas; dan akuatik asas atau rekreasi dan kesenggangan.
Boleh menghasilkan idea kreatif dan inovatif, melaksanakan idea kreatif tersebut semasa melakukan aktiviti memanaskan badan, menyejukkan badan dan senaman meningkatkan kecergasan fizikal berdasarkan kesihatan dan boleh menunjuk cara sesuatu aktiviti kecergasan atau senaman secara tekal, mempamerkan amalan kesukanan dan boleh mempraktikkan kemahiran tersebut ke arah gaya hidup sihat untuk kesejahteraan.
Murid berupaya menyampaikan maklumat berkaitan kesihatan dan keselamatan diri kepada ahli keluarga, rakan sebaya dan masyarakat dalam meningkatkan literasi kesihatan, kesejahteraan hidup serta jangka hayat panjang dan berkualiti.</t>
  </si>
  <si>
    <t>PENDIDIKAN JASMANI 
DAN PENDIDIKAN KESIHATAN</t>
  </si>
  <si>
    <t>Mengingat kembali pengetahuan dan kemahiran asas sains serta menunjukkan minat.</t>
  </si>
  <si>
    <t>Memahami pengetahuan dan kemahiran sains serta dapat menjelaskan kefahaman tersebut di samping menunjukkan sifat ingin tahu.</t>
  </si>
  <si>
    <t>Mengaplikasikan pengetahuan dan kemahiran sains untuk melaksanakan tugasan mudah dengan jujur serta merekod data dengan tepat.</t>
  </si>
  <si>
    <t>Menganalisis pengetahuan dan kemahiran sains dalam konteks penyelesaian masalah secara bersistematik serta berani mencuba.</t>
  </si>
  <si>
    <t>Menilai pengetahuan dan kemahiran sains dalam konteks penyelesaian masalah dan membuat keputusan untuk melaksanakan satu tugasan secara bekerjasama, rajin dan tabah.</t>
  </si>
  <si>
    <t>Merekacipta menggunakan pengetahuan dan kemahiran sains dalam konteks penyelesaian masalah dan membuat keputusan atau dalam melaksanakan satu tugasan dalam situasi baru secara kreatif dan inovatif serta bertanggungjawab ke atas diri, rakan, alam sekitar dan berhemah tinggi.</t>
  </si>
  <si>
    <t>SAINS</t>
  </si>
  <si>
    <t>EN SULAIMAN MUSA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</si>
</sst>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0"/>
  </numFmts>
  <fonts count="48">
    <font>
      <sz val="11"/>
      <color theme="1"/>
      <name val="Calibri"/>
      <family val="2"/>
      <scheme val="minor"/>
    </font>
    <font>
      <b/>
      <sz val="11"/>
      <color theme="1"/>
      <name val="Calibri"/>
      <family val="2"/>
      <scheme val="minor"/>
    </font>
    <font>
      <sz val="12"/>
      <color theme="0"/>
      <name val="Arial Narrow"/>
      <family val="2"/>
    </font>
    <font>
      <b/>
      <sz val="12"/>
      <color theme="3"/>
      <name val="Arial Narrow"/>
      <family val="2"/>
    </font>
    <font>
      <sz val="12"/>
      <name val="Arial Narrow"/>
      <family val="2"/>
    </font>
    <font>
      <sz val="12"/>
      <color theme="1"/>
      <name val="Arial Narrow"/>
      <family val="2"/>
    </font>
    <font>
      <b/>
      <sz val="12"/>
      <name val="Arial Narrow"/>
      <family val="2"/>
    </font>
    <font>
      <sz val="18"/>
      <color theme="1"/>
      <name val="Arial Narrow"/>
      <family val="2"/>
    </font>
    <font>
      <b/>
      <sz val="12"/>
      <color theme="0"/>
      <name val="Arial Narrow"/>
      <family val="2"/>
    </font>
    <font>
      <sz val="14"/>
      <color theme="1"/>
      <name val="Arial Narrow"/>
      <family val="2"/>
    </font>
    <font>
      <sz val="11"/>
      <color indexed="8"/>
      <name val="Calibri"/>
      <family val="2"/>
      <charset val="134"/>
    </font>
    <font>
      <sz val="12"/>
      <color theme="1"/>
      <name val="Calibri"/>
      <family val="2"/>
      <scheme val="minor"/>
    </font>
    <font>
      <sz val="11"/>
      <color theme="1"/>
      <name val="Times New Roman"/>
      <family val="1"/>
    </font>
    <font>
      <b/>
      <sz val="14"/>
      <color theme="1"/>
      <name val="Calibri"/>
      <family val="2"/>
      <scheme val="minor"/>
    </font>
    <font>
      <i/>
      <sz val="11"/>
      <color theme="1"/>
      <name val="Times New Roman"/>
      <family val="1"/>
    </font>
    <font>
      <i/>
      <sz val="12"/>
      <color theme="1"/>
      <name val="Times New Roman"/>
      <family val="1"/>
    </font>
    <font>
      <b/>
      <sz val="14"/>
      <name val="Arial Narrow"/>
      <family val="2"/>
    </font>
    <font>
      <sz val="11"/>
      <color theme="1"/>
      <name val="Arial Narrow"/>
      <family val="2"/>
    </font>
    <font>
      <b/>
      <sz val="16"/>
      <color theme="1"/>
      <name val="Arial Narrow"/>
      <family val="2"/>
    </font>
    <font>
      <b/>
      <sz val="16"/>
      <color theme="8" tint="-0.249977111117893"/>
      <name val="Arial Narrow"/>
      <family val="2"/>
    </font>
    <font>
      <sz val="11"/>
      <name val="Arial Narrow"/>
      <family val="2"/>
    </font>
    <font>
      <b/>
      <sz val="11"/>
      <name val="Arial Narrow"/>
      <family val="2"/>
    </font>
    <font>
      <sz val="11"/>
      <color theme="8" tint="-0.249977111117893"/>
      <name val="Arial Narrow"/>
      <family val="2"/>
    </font>
    <font>
      <b/>
      <sz val="11"/>
      <color theme="8" tint="-0.249977111117893"/>
      <name val="Arial Narrow"/>
      <family val="2"/>
    </font>
    <font>
      <b/>
      <sz val="11"/>
      <color theme="1"/>
      <name val="Arial Narrow"/>
      <family val="2"/>
    </font>
    <font>
      <sz val="12"/>
      <color theme="1"/>
      <name val="Arial"/>
      <family val="2"/>
    </font>
    <font>
      <sz val="12"/>
      <name val="Arial"/>
      <family val="2"/>
    </font>
    <font>
      <sz val="14"/>
      <color theme="1"/>
      <name val="Arial"/>
      <family val="2"/>
    </font>
    <font>
      <sz val="11"/>
      <color indexed="8"/>
      <name val="Arial Narrow"/>
      <family val="2"/>
    </font>
    <font>
      <sz val="14"/>
      <name val="Arial Black"/>
      <family val="2"/>
    </font>
    <font>
      <sz val="12"/>
      <color rgb="FFFF0000"/>
      <name val="Arial Narrow"/>
      <family val="2"/>
    </font>
    <font>
      <sz val="11"/>
      <color indexed="8"/>
      <name val="Calibri"/>
      <family val="2"/>
    </font>
    <font>
      <b/>
      <sz val="18"/>
      <color theme="9" tint="0.79998168889431442"/>
      <name val="Calibri"/>
      <family val="2"/>
    </font>
    <font>
      <sz val="11"/>
      <color theme="9" tint="0.79998168889431442"/>
      <name val="Calibri"/>
      <family val="2"/>
    </font>
    <font>
      <b/>
      <sz val="16"/>
      <color theme="1"/>
      <name val="Calibri"/>
      <family val="2"/>
    </font>
    <font>
      <sz val="11"/>
      <color theme="1"/>
      <name val="Calibri"/>
      <family val="2"/>
    </font>
    <font>
      <b/>
      <sz val="11"/>
      <color indexed="8"/>
      <name val="Calibri"/>
      <family val="2"/>
    </font>
    <font>
      <i/>
      <sz val="11"/>
      <color indexed="8"/>
      <name val="Calibri"/>
      <family val="2"/>
    </font>
    <font>
      <b/>
      <i/>
      <sz val="11"/>
      <color indexed="8"/>
      <name val="Calibri"/>
      <family val="2"/>
    </font>
    <font>
      <b/>
      <sz val="16"/>
      <name val="Calibri"/>
      <family val="2"/>
    </font>
    <font>
      <sz val="12"/>
      <color indexed="8"/>
      <name val="Arial Narrow"/>
      <family val="2"/>
    </font>
    <font>
      <b/>
      <sz val="12"/>
      <color indexed="8"/>
      <name val="Arial Narrow"/>
      <family val="2"/>
    </font>
    <font>
      <b/>
      <sz val="20"/>
      <color indexed="8"/>
      <name val="Arial Narrow"/>
      <family val="2"/>
    </font>
    <font>
      <sz val="10"/>
      <color theme="1"/>
      <name val="Calibri"/>
      <family val="2"/>
      <scheme val="minor"/>
    </font>
    <font>
      <sz val="14"/>
      <color theme="1"/>
      <name val="Calibri"/>
      <family val="2"/>
      <scheme val="minor"/>
    </font>
    <font>
      <b/>
      <sz val="14"/>
      <name val="Calibri"/>
      <family val="2"/>
      <scheme val="minor"/>
    </font>
    <font>
      <b/>
      <sz val="14"/>
      <color theme="1"/>
      <name val="Arial Black"/>
      <family val="2"/>
    </font>
    <font>
      <sz val="14"/>
      <name val="Calibri"/>
      <family val="2"/>
      <scheme val="minor"/>
    </font>
  </fonts>
  <fills count="1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0" tint="-0.34998626667073579"/>
        <bgColor indexed="64"/>
      </patternFill>
    </fill>
    <fill>
      <patternFill patternType="solid">
        <fgColor indexed="9"/>
        <bgColor indexed="64"/>
      </patternFill>
    </fill>
    <fill>
      <patternFill patternType="solid">
        <fgColor rgb="FF0070C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indexed="22"/>
        <bgColor indexed="64"/>
      </patternFill>
    </fill>
    <fill>
      <patternFill patternType="solid">
        <fgColor theme="7" tint="0.59999389629810485"/>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top/>
      <bottom style="dashDot">
        <color indexed="8"/>
      </bottom>
      <diagonal/>
    </border>
    <border>
      <left/>
      <right/>
      <top/>
      <bottom style="dotted">
        <color auto="1"/>
      </bottom>
      <diagonal/>
    </border>
  </borders>
  <cellStyleXfs count="3">
    <xf numFmtId="0" fontId="0" fillId="0" borderId="0"/>
    <xf numFmtId="0" fontId="10" fillId="0" borderId="0">
      <alignment vertical="center"/>
    </xf>
    <xf numFmtId="0" fontId="31" fillId="0" borderId="0">
      <alignment vertical="center"/>
    </xf>
  </cellStyleXfs>
  <cellXfs count="176">
    <xf numFmtId="0" fontId="0" fillId="0" borderId="0" xfId="0"/>
    <xf numFmtId="0" fontId="3" fillId="2" borderId="0" xfId="0" applyFont="1" applyFill="1" applyBorder="1" applyAlignment="1">
      <alignment horizontal="right" vertical="center"/>
    </xf>
    <xf numFmtId="0" fontId="5" fillId="0" borderId="6" xfId="0" applyFont="1" applyBorder="1" applyAlignment="1" applyProtection="1">
      <alignment horizontal="center" vertical="center"/>
      <protection locked="0"/>
    </xf>
    <xf numFmtId="0" fontId="5" fillId="0" borderId="6" xfId="0" applyFont="1" applyBorder="1" applyAlignment="1" applyProtection="1">
      <alignment vertical="center"/>
      <protection locked="0"/>
    </xf>
    <xf numFmtId="164" fontId="5" fillId="0" borderId="6" xfId="0" applyNumberFormat="1" applyFont="1" applyBorder="1" applyAlignment="1" applyProtection="1">
      <alignment horizontal="center" vertical="center"/>
      <protection locked="0"/>
    </xf>
    <xf numFmtId="0" fontId="0" fillId="0" borderId="0" xfId="0" applyAlignment="1">
      <alignment horizontal="left"/>
    </xf>
    <xf numFmtId="0" fontId="0" fillId="0" borderId="0" xfId="0" applyAlignment="1">
      <alignment horizontal="center" vertical="center"/>
    </xf>
    <xf numFmtId="0" fontId="0" fillId="0" borderId="0" xfId="0" applyBorder="1"/>
    <xf numFmtId="0" fontId="4" fillId="4" borderId="6" xfId="0" applyFont="1" applyFill="1" applyBorder="1" applyAlignment="1">
      <alignment horizontal="center" vertical="center" wrapText="1"/>
    </xf>
    <xf numFmtId="0" fontId="1" fillId="0" borderId="0" xfId="0" applyFont="1"/>
    <xf numFmtId="0" fontId="11" fillId="0" borderId="6" xfId="0" applyFont="1" applyBorder="1" applyAlignment="1">
      <alignment horizontal="center" vertical="center"/>
    </xf>
    <xf numFmtId="0" fontId="0" fillId="8" borderId="0" xfId="0" applyFill="1"/>
    <xf numFmtId="0" fontId="0" fillId="8" borderId="0" xfId="0" applyFill="1" applyAlignment="1">
      <alignment horizontal="center"/>
    </xf>
    <xf numFmtId="0" fontId="0" fillId="0" borderId="3" xfId="0" applyBorder="1"/>
    <xf numFmtId="0" fontId="0" fillId="0" borderId="0" xfId="0" applyAlignment="1">
      <alignment horizontal="center"/>
    </xf>
    <xf numFmtId="0" fontId="0" fillId="9" borderId="6" xfId="0" applyFill="1" applyBorder="1" applyAlignment="1">
      <alignment horizontal="center"/>
    </xf>
    <xf numFmtId="0" fontId="0" fillId="9" borderId="6" xfId="0" applyFill="1" applyBorder="1" applyAlignment="1">
      <alignment horizontal="center" vertical="center"/>
    </xf>
    <xf numFmtId="0" fontId="11" fillId="6" borderId="8" xfId="0" applyFont="1" applyFill="1" applyBorder="1" applyAlignment="1"/>
    <xf numFmtId="0" fontId="11" fillId="6" borderId="9" xfId="0" applyFont="1" applyFill="1" applyBorder="1" applyAlignment="1"/>
    <xf numFmtId="0" fontId="9" fillId="0" borderId="0" xfId="0" applyFont="1" applyBorder="1" applyAlignment="1" applyProtection="1">
      <alignment horizontal="center" vertical="center" wrapText="1"/>
      <protection locked="0"/>
    </xf>
    <xf numFmtId="0" fontId="12" fillId="0" borderId="0" xfId="0" applyFont="1" applyBorder="1" applyAlignment="1">
      <alignment horizontal="left" vertical="center"/>
    </xf>
    <xf numFmtId="0" fontId="4" fillId="9" borderId="6" xfId="0" applyFont="1" applyFill="1" applyBorder="1" applyAlignment="1">
      <alignment horizontal="center" vertical="center"/>
    </xf>
    <xf numFmtId="0" fontId="0" fillId="8" borderId="1" xfId="0" applyFill="1" applyBorder="1"/>
    <xf numFmtId="0" fontId="0" fillId="8" borderId="2" xfId="0" applyFill="1" applyBorder="1"/>
    <xf numFmtId="0" fontId="0" fillId="8" borderId="10" xfId="0" applyFill="1" applyBorder="1"/>
    <xf numFmtId="0" fontId="0" fillId="0" borderId="0" xfId="0" applyAlignment="1">
      <alignment wrapText="1"/>
    </xf>
    <xf numFmtId="0" fontId="0" fillId="7" borderId="0" xfId="0" applyFill="1" applyAlignment="1">
      <alignment horizontal="left" vertical="center"/>
    </xf>
    <xf numFmtId="0" fontId="5" fillId="0" borderId="0" xfId="0" applyFont="1" applyBorder="1" applyAlignment="1" applyProtection="1">
      <alignment horizontal="left" vertical="center" wrapText="1"/>
      <protection locked="0"/>
    </xf>
    <xf numFmtId="0" fontId="14" fillId="0" borderId="0" xfId="0" applyFont="1" applyBorder="1" applyAlignment="1" applyProtection="1">
      <alignment vertical="center" wrapText="1"/>
      <protection locked="0"/>
    </xf>
    <xf numFmtId="0" fontId="9" fillId="0" borderId="6" xfId="0" applyFont="1" applyBorder="1" applyAlignment="1" applyProtection="1">
      <alignment horizontal="center" vertical="center" wrapText="1"/>
    </xf>
    <xf numFmtId="0" fontId="0" fillId="9" borderId="6" xfId="0" applyFill="1" applyBorder="1" applyAlignment="1" applyProtection="1">
      <alignment horizontal="center"/>
      <protection locked="0"/>
    </xf>
    <xf numFmtId="0" fontId="5" fillId="0" borderId="6" xfId="0" applyFont="1" applyBorder="1" applyAlignment="1" applyProtection="1">
      <alignment horizontal="left" vertical="center"/>
      <protection locked="0" hidden="1"/>
    </xf>
    <xf numFmtId="0" fontId="11" fillId="0" borderId="6" xfId="0" applyFont="1" applyBorder="1" applyAlignment="1" applyProtection="1">
      <alignment horizontal="center" vertical="center"/>
      <protection locked="0"/>
    </xf>
    <xf numFmtId="0" fontId="4" fillId="4" borderId="6" xfId="0" applyFont="1" applyFill="1" applyBorder="1" applyAlignment="1" applyProtection="1">
      <alignment horizontal="center" vertical="center" wrapText="1"/>
      <protection locked="0"/>
    </xf>
    <xf numFmtId="0" fontId="4" fillId="4" borderId="9" xfId="0" applyFont="1" applyFill="1" applyBorder="1" applyAlignment="1">
      <alignment horizontal="center" vertical="center" wrapText="1"/>
    </xf>
    <xf numFmtId="0" fontId="11" fillId="0" borderId="9" xfId="0" applyFont="1" applyBorder="1" applyAlignment="1">
      <alignment horizontal="center" vertical="center"/>
    </xf>
    <xf numFmtId="0" fontId="4" fillId="4" borderId="0" xfId="0" applyFont="1" applyFill="1" applyBorder="1" applyAlignment="1" applyProtection="1">
      <alignment horizontal="right" vertical="center"/>
    </xf>
    <xf numFmtId="0" fontId="2" fillId="2" borderId="0" xfId="0" applyFont="1" applyFill="1" applyBorder="1"/>
    <xf numFmtId="0" fontId="17" fillId="0" borderId="0" xfId="0" applyFont="1"/>
    <xf numFmtId="0" fontId="18" fillId="4" borderId="0" xfId="0" applyFont="1" applyFill="1" applyAlignment="1">
      <alignment horizontal="center" vertical="center"/>
    </xf>
    <xf numFmtId="0" fontId="19" fillId="4" borderId="0" xfId="0" applyFont="1" applyFill="1" applyAlignment="1">
      <alignment horizontal="center" vertical="center"/>
    </xf>
    <xf numFmtId="0" fontId="19" fillId="4" borderId="0" xfId="0" applyFont="1" applyFill="1" applyBorder="1" applyAlignment="1">
      <alignment horizontal="center" vertical="center"/>
    </xf>
    <xf numFmtId="0" fontId="20" fillId="4" borderId="0" xfId="0" applyFont="1" applyFill="1"/>
    <xf numFmtId="0" fontId="16" fillId="4" borderId="0" xfId="0" applyFont="1" applyFill="1" applyBorder="1" applyAlignment="1">
      <alignment horizontal="left"/>
    </xf>
    <xf numFmtId="0" fontId="20" fillId="4" borderId="0" xfId="0" applyFont="1" applyFill="1" applyBorder="1"/>
    <xf numFmtId="0" fontId="20" fillId="4" borderId="0" xfId="0" applyFont="1" applyFill="1" applyBorder="1" applyAlignment="1">
      <alignment horizontal="center"/>
    </xf>
    <xf numFmtId="0" fontId="17" fillId="4" borderId="0" xfId="0" applyFont="1" applyFill="1"/>
    <xf numFmtId="0" fontId="6" fillId="10" borderId="6" xfId="0" applyFont="1" applyFill="1" applyBorder="1" applyAlignment="1">
      <alignment horizontal="center"/>
    </xf>
    <xf numFmtId="0" fontId="21" fillId="10" borderId="6" xfId="0" applyFont="1" applyFill="1" applyBorder="1" applyAlignment="1">
      <alignment horizontal="center" vertical="center"/>
    </xf>
    <xf numFmtId="0" fontId="17" fillId="3" borderId="6" xfId="0" applyFont="1" applyFill="1" applyBorder="1" applyAlignment="1">
      <alignment horizontal="center"/>
    </xf>
    <xf numFmtId="0" fontId="20" fillId="0" borderId="0" xfId="0" applyFont="1"/>
    <xf numFmtId="0" fontId="22" fillId="4" borderId="0" xfId="0" applyFont="1" applyFill="1" applyBorder="1" applyAlignment="1">
      <alignment horizontal="center"/>
    </xf>
    <xf numFmtId="0" fontId="23" fillId="4" borderId="0" xfId="0" applyFont="1" applyFill="1" applyBorder="1" applyAlignment="1">
      <alignment horizontal="center"/>
    </xf>
    <xf numFmtId="0" fontId="22" fillId="4" borderId="0" xfId="0" applyFont="1" applyFill="1" applyBorder="1"/>
    <xf numFmtId="0" fontId="17" fillId="2" borderId="6" xfId="0" applyFont="1" applyFill="1" applyBorder="1" applyAlignment="1">
      <alignment horizontal="center"/>
    </xf>
    <xf numFmtId="0" fontId="24" fillId="3" borderId="6" xfId="0" applyFont="1" applyFill="1" applyBorder="1" applyAlignment="1">
      <alignment horizontal="center"/>
    </xf>
    <xf numFmtId="0" fontId="21" fillId="4" borderId="0" xfId="0" applyFont="1" applyFill="1" applyBorder="1"/>
    <xf numFmtId="0" fontId="20" fillId="4" borderId="0" xfId="0" applyFont="1" applyFill="1" applyBorder="1" applyAlignment="1">
      <alignment horizontal="center" vertical="center" wrapText="1"/>
    </xf>
    <xf numFmtId="0" fontId="17" fillId="4" borderId="0" xfId="0" applyFont="1" applyFill="1" applyAlignment="1">
      <alignment horizontal="center"/>
    </xf>
    <xf numFmtId="0" fontId="22" fillId="4" borderId="0" xfId="0" applyFont="1" applyFill="1" applyBorder="1" applyAlignment="1"/>
    <xf numFmtId="0" fontId="22" fillId="4" borderId="0" xfId="0" applyFont="1" applyFill="1" applyBorder="1" applyAlignment="1">
      <alignment vertical="center" wrapText="1"/>
    </xf>
    <xf numFmtId="0" fontId="0" fillId="0" borderId="11" xfId="0" applyBorder="1"/>
    <xf numFmtId="0" fontId="3" fillId="2" borderId="0" xfId="0" applyFont="1" applyFill="1" applyBorder="1" applyAlignment="1" applyProtection="1">
      <alignment horizontal="right" vertical="center" wrapText="1"/>
    </xf>
    <xf numFmtId="0" fontId="5" fillId="4" borderId="0" xfId="0" applyFont="1" applyFill="1" applyBorder="1" applyAlignment="1" applyProtection="1">
      <alignment wrapText="1"/>
    </xf>
    <xf numFmtId="0" fontId="4" fillId="4" borderId="0" xfId="0" applyFont="1" applyFill="1" applyBorder="1" applyAlignment="1" applyProtection="1">
      <alignment horizontal="right" vertical="center" wrapText="1"/>
    </xf>
    <xf numFmtId="0" fontId="6" fillId="4" borderId="0" xfId="0" applyFont="1" applyFill="1" applyBorder="1" applyAlignment="1" applyProtection="1">
      <alignment vertical="center" wrapText="1"/>
    </xf>
    <xf numFmtId="0" fontId="9" fillId="0" borderId="0" xfId="0" applyFont="1" applyBorder="1" applyAlignment="1" applyProtection="1">
      <alignment horizontal="left" vertical="center" wrapText="1"/>
      <protection locked="0"/>
    </xf>
    <xf numFmtId="0" fontId="12" fillId="0" borderId="0" xfId="0" applyFont="1" applyBorder="1" applyAlignment="1">
      <alignment horizontal="left" vertical="center" wrapText="1"/>
    </xf>
    <xf numFmtId="0" fontId="25" fillId="0" borderId="6" xfId="0" applyFont="1" applyBorder="1" applyAlignment="1" applyProtection="1">
      <alignment horizontal="center" vertical="center" wrapText="1"/>
    </xf>
    <xf numFmtId="0" fontId="26" fillId="2" borderId="0" xfId="0" applyFont="1" applyFill="1" applyBorder="1" applyAlignment="1" applyProtection="1">
      <alignment horizontal="right" vertical="center" indent="1"/>
    </xf>
    <xf numFmtId="0" fontId="25" fillId="4" borderId="0" xfId="0" applyFont="1" applyFill="1" applyBorder="1" applyAlignment="1" applyProtection="1">
      <alignment horizontal="right" indent="1"/>
    </xf>
    <xf numFmtId="0" fontId="27" fillId="4" borderId="0" xfId="0" applyFont="1" applyFill="1" applyBorder="1" applyAlignment="1" applyProtection="1">
      <alignment horizontal="right" indent="1"/>
    </xf>
    <xf numFmtId="0" fontId="28" fillId="11" borderId="12" xfId="0" applyFont="1" applyFill="1" applyBorder="1" applyAlignment="1">
      <alignment horizontal="center"/>
    </xf>
    <xf numFmtId="0" fontId="11" fillId="10" borderId="8" xfId="0" applyFont="1" applyFill="1" applyBorder="1" applyAlignment="1"/>
    <xf numFmtId="0" fontId="11" fillId="10" borderId="9" xfId="0" applyFont="1" applyFill="1" applyBorder="1" applyAlignment="1"/>
    <xf numFmtId="0" fontId="4" fillId="2" borderId="0" xfId="0" applyFont="1" applyFill="1" applyBorder="1"/>
    <xf numFmtId="0" fontId="11" fillId="0" borderId="0" xfId="0" applyFont="1" applyAlignment="1"/>
    <xf numFmtId="0" fontId="26" fillId="2" borderId="0" xfId="0" applyFont="1" applyFill="1" applyBorder="1" applyAlignment="1" applyProtection="1"/>
    <xf numFmtId="0" fontId="32" fillId="12" borderId="0" xfId="2" applyFont="1" applyFill="1" applyAlignment="1">
      <alignment vertical="center"/>
    </xf>
    <xf numFmtId="0" fontId="33" fillId="12" borderId="0" xfId="2" applyFont="1" applyFill="1" applyAlignment="1"/>
    <xf numFmtId="0" fontId="31" fillId="0" borderId="0" xfId="2" applyAlignment="1"/>
    <xf numFmtId="0" fontId="34" fillId="13" borderId="0" xfId="2" applyFont="1" applyFill="1" applyAlignment="1"/>
    <xf numFmtId="0" fontId="35" fillId="13" borderId="0" xfId="2" applyFont="1" applyFill="1" applyAlignment="1"/>
    <xf numFmtId="0" fontId="36" fillId="0" borderId="0" xfId="2" applyFont="1" applyAlignment="1"/>
    <xf numFmtId="0" fontId="31" fillId="0" borderId="0" xfId="2" applyFill="1" applyBorder="1" applyAlignment="1"/>
    <xf numFmtId="0" fontId="31" fillId="0" borderId="0" xfId="2" applyBorder="1" applyAlignment="1"/>
    <xf numFmtId="0" fontId="36" fillId="14" borderId="0" xfId="2" applyFont="1" applyFill="1" applyAlignment="1">
      <alignment horizontal="center"/>
    </xf>
    <xf numFmtId="0" fontId="36" fillId="14" borderId="0" xfId="2" applyFont="1" applyFill="1" applyBorder="1" applyAlignment="1"/>
    <xf numFmtId="0" fontId="31" fillId="14" borderId="0" xfId="2" applyFill="1" applyBorder="1" applyAlignment="1"/>
    <xf numFmtId="0" fontId="31" fillId="0" borderId="0" xfId="2" applyFont="1" applyAlignment="1"/>
    <xf numFmtId="0" fontId="36" fillId="14" borderId="0" xfId="2" applyFont="1" applyFill="1" applyAlignment="1"/>
    <xf numFmtId="0" fontId="31" fillId="14" borderId="0" xfId="2" applyFill="1" applyAlignment="1"/>
    <xf numFmtId="0" fontId="31" fillId="0" borderId="0" xfId="2" applyFill="1" applyAlignment="1"/>
    <xf numFmtId="0" fontId="36" fillId="0" borderId="0" xfId="2" applyFont="1" applyFill="1" applyAlignment="1">
      <alignment horizontal="center"/>
    </xf>
    <xf numFmtId="0" fontId="36" fillId="0" borderId="0" xfId="2" applyFont="1" applyFill="1" applyAlignment="1"/>
    <xf numFmtId="0" fontId="31" fillId="0" borderId="0" xfId="2" applyAlignment="1">
      <alignment vertical="top"/>
    </xf>
    <xf numFmtId="0" fontId="31" fillId="0" borderId="0" xfId="2" applyFill="1" applyAlignment="1">
      <alignment vertical="top"/>
    </xf>
    <xf numFmtId="0" fontId="31" fillId="0" borderId="0" xfId="2" applyFont="1" applyFill="1" applyAlignment="1">
      <alignment vertical="justify"/>
    </xf>
    <xf numFmtId="0" fontId="31" fillId="0" borderId="0" xfId="2" applyFill="1" applyAlignment="1">
      <alignment vertical="justify"/>
    </xf>
    <xf numFmtId="0" fontId="39" fillId="13" borderId="0" xfId="2" applyFont="1" applyFill="1" applyAlignment="1">
      <alignment horizontal="right" vertical="center"/>
    </xf>
    <xf numFmtId="0" fontId="13" fillId="10" borderId="6" xfId="0" applyFont="1" applyFill="1" applyBorder="1" applyAlignment="1">
      <alignment horizontal="center" vertical="center"/>
    </xf>
    <xf numFmtId="0" fontId="2" fillId="2" borderId="0" xfId="0" applyFont="1" applyFill="1" applyBorder="1" applyProtection="1"/>
    <xf numFmtId="164" fontId="25" fillId="2" borderId="0" xfId="0" applyNumberFormat="1" applyFont="1" applyFill="1" applyBorder="1" applyAlignment="1" applyProtection="1"/>
    <xf numFmtId="0" fontId="26" fillId="2" borderId="0" xfId="0" applyFont="1" applyFill="1" applyBorder="1" applyAlignment="1" applyProtection="1">
      <alignment horizontal="left" vertical="center"/>
    </xf>
    <xf numFmtId="164" fontId="25" fillId="2" borderId="0" xfId="0" applyNumberFormat="1" applyFont="1" applyFill="1" applyBorder="1" applyAlignment="1" applyProtection="1">
      <alignment horizontal="left" vertical="center"/>
    </xf>
    <xf numFmtId="0" fontId="26" fillId="2" borderId="0" xfId="0" applyFont="1" applyFill="1" applyBorder="1" applyAlignment="1" applyProtection="1">
      <alignment vertical="center"/>
    </xf>
    <xf numFmtId="0" fontId="5" fillId="4" borderId="0" xfId="0" applyFont="1" applyFill="1" applyBorder="1" applyProtection="1"/>
    <xf numFmtId="0" fontId="26" fillId="4" borderId="0" xfId="0" applyFont="1" applyFill="1" applyBorder="1" applyAlignment="1" applyProtection="1">
      <alignment vertical="center"/>
    </xf>
    <xf numFmtId="0" fontId="6" fillId="4" borderId="0" xfId="0" applyFont="1" applyFill="1" applyBorder="1" applyAlignment="1" applyProtection="1">
      <alignment vertical="center"/>
    </xf>
    <xf numFmtId="0" fontId="7" fillId="4" borderId="0" xfId="0" applyFont="1" applyFill="1" applyBorder="1" applyAlignment="1" applyProtection="1">
      <alignment vertical="center"/>
    </xf>
    <xf numFmtId="0" fontId="6" fillId="4" borderId="0" xfId="0" applyFont="1" applyFill="1" applyBorder="1" applyAlignment="1" applyProtection="1">
      <alignment horizontal="right" vertical="center"/>
    </xf>
    <xf numFmtId="0" fontId="15" fillId="0" borderId="0" xfId="0" applyFont="1" applyBorder="1" applyAlignment="1" applyProtection="1">
      <alignment vertical="center" wrapText="1"/>
      <protection locked="0"/>
    </xf>
    <xf numFmtId="0" fontId="40" fillId="0" borderId="0" xfId="0" applyFont="1" applyFill="1" applyBorder="1" applyAlignment="1">
      <alignment horizontal="center" vertical="center"/>
    </xf>
    <xf numFmtId="0" fontId="0" fillId="0" borderId="0" xfId="0" applyAlignment="1">
      <alignment horizontal="right"/>
    </xf>
    <xf numFmtId="0" fontId="25" fillId="0" borderId="6" xfId="0" applyFont="1" applyBorder="1" applyAlignment="1" applyProtection="1">
      <alignment horizontal="left" vertical="center" wrapText="1" indent="1"/>
    </xf>
    <xf numFmtId="0" fontId="9" fillId="0" borderId="6" xfId="0" applyFont="1" applyBorder="1" applyAlignment="1" applyProtection="1">
      <alignment horizontal="left" vertical="center" wrapText="1" indent="1"/>
    </xf>
    <xf numFmtId="0" fontId="42" fillId="15" borderId="0" xfId="0" applyFont="1" applyFill="1" applyAlignment="1">
      <alignment vertical="center"/>
    </xf>
    <xf numFmtId="0" fontId="40" fillId="15" borderId="0" xfId="0" applyFont="1" applyFill="1" applyAlignment="1">
      <alignment horizontal="right" vertical="center"/>
    </xf>
    <xf numFmtId="0" fontId="40" fillId="15" borderId="0" xfId="0" applyFont="1" applyFill="1" applyAlignment="1">
      <alignment horizontal="left" vertical="center"/>
    </xf>
    <xf numFmtId="0" fontId="31" fillId="0" borderId="0" xfId="2" applyFont="1" applyAlignment="1">
      <alignment vertical="justify"/>
    </xf>
    <xf numFmtId="0" fontId="31" fillId="0" borderId="0" xfId="2" applyAlignment="1">
      <alignment vertical="justify"/>
    </xf>
    <xf numFmtId="0" fontId="36" fillId="0" borderId="0" xfId="2" applyFont="1" applyAlignment="1">
      <alignment horizontal="justify" vertical="justify"/>
    </xf>
    <xf numFmtId="0" fontId="5" fillId="0" borderId="6" xfId="0" applyFont="1" applyBorder="1" applyAlignment="1" applyProtection="1">
      <alignment horizontal="center" vertical="center"/>
      <protection locked="0" hidden="1"/>
    </xf>
    <xf numFmtId="0" fontId="3" fillId="16" borderId="0" xfId="0" applyFont="1" applyFill="1" applyBorder="1" applyAlignment="1">
      <alignment horizontal="right" vertical="center"/>
    </xf>
    <xf numFmtId="0" fontId="2" fillId="16" borderId="0" xfId="0" applyFont="1" applyFill="1" applyBorder="1"/>
    <xf numFmtId="0" fontId="4" fillId="16" borderId="0" xfId="0" applyFont="1" applyFill="1" applyBorder="1" applyAlignment="1" applyProtection="1">
      <alignment horizontal="left" vertical="center"/>
      <protection locked="0"/>
    </xf>
    <xf numFmtId="0" fontId="30" fillId="16" borderId="0" xfId="0" applyFont="1" applyFill="1" applyBorder="1"/>
    <xf numFmtId="0" fontId="4" fillId="16"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2" fillId="16" borderId="13" xfId="0" applyFont="1" applyFill="1" applyBorder="1"/>
    <xf numFmtId="0" fontId="40" fillId="16" borderId="0" xfId="0" applyFont="1" applyFill="1" applyBorder="1" applyAlignment="1"/>
    <xf numFmtId="0" fontId="43" fillId="0" borderId="0" xfId="0" applyFont="1" applyAlignment="1">
      <alignment horizontal="right"/>
    </xf>
    <xf numFmtId="0" fontId="41" fillId="0" borderId="14" xfId="0" applyFont="1" applyFill="1" applyBorder="1" applyAlignment="1" applyProtection="1">
      <alignment vertical="center"/>
      <protection locked="0"/>
    </xf>
    <xf numFmtId="0" fontId="41" fillId="0" borderId="0" xfId="0" applyFont="1" applyFill="1" applyBorder="1" applyAlignment="1" applyProtection="1">
      <alignment vertical="center"/>
      <protection locked="0"/>
    </xf>
    <xf numFmtId="0" fontId="43" fillId="0" borderId="0" xfId="0" applyFont="1" applyAlignment="1">
      <alignment horizontal="left"/>
    </xf>
    <xf numFmtId="0" fontId="0" fillId="0" borderId="15" xfId="0" applyBorder="1"/>
    <xf numFmtId="0" fontId="0" fillId="0" borderId="15" xfId="0" applyBorder="1" applyAlignment="1">
      <alignment horizontal="right"/>
    </xf>
    <xf numFmtId="0" fontId="25" fillId="0" borderId="6"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44" fillId="0" borderId="0" xfId="0" applyFont="1" applyAlignment="1">
      <alignment horizontal="center" vertical="center"/>
    </xf>
    <xf numFmtId="0" fontId="44" fillId="0" borderId="0" xfId="0" applyFont="1"/>
    <xf numFmtId="0" fontId="45" fillId="9" borderId="7" xfId="0" applyFont="1" applyFill="1" applyBorder="1" applyAlignment="1">
      <alignment vertical="center" wrapText="1"/>
    </xf>
    <xf numFmtId="0" fontId="45" fillId="9" borderId="8" xfId="0" applyFont="1" applyFill="1" applyBorder="1" applyAlignment="1">
      <alignment vertical="center" wrapText="1"/>
    </xf>
    <xf numFmtId="0" fontId="45" fillId="9" borderId="9" xfId="0" applyFont="1" applyFill="1" applyBorder="1" applyAlignment="1">
      <alignment vertical="center" wrapText="1"/>
    </xf>
    <xf numFmtId="0" fontId="13" fillId="6" borderId="6" xfId="0" applyFont="1" applyFill="1" applyBorder="1" applyAlignment="1">
      <alignment horizontal="center" vertical="center" wrapText="1"/>
    </xf>
    <xf numFmtId="0" fontId="46" fillId="9" borderId="6" xfId="0" applyFont="1" applyFill="1" applyBorder="1" applyAlignment="1">
      <alignment horizontal="center" vertical="center" wrapText="1"/>
    </xf>
    <xf numFmtId="0" fontId="44" fillId="0" borderId="6" xfId="0" applyFont="1" applyBorder="1" applyAlignment="1">
      <alignment horizontal="center" vertical="center"/>
    </xf>
    <xf numFmtId="0" fontId="44" fillId="0" borderId="6" xfId="0" applyFont="1" applyBorder="1" applyAlignment="1">
      <alignment vertical="center"/>
    </xf>
    <xf numFmtId="0" fontId="44" fillId="0" borderId="6" xfId="0" applyFont="1" applyBorder="1" applyAlignment="1">
      <alignment horizontal="left" vertical="center" wrapText="1"/>
    </xf>
    <xf numFmtId="0" fontId="44" fillId="0" borderId="0" xfId="0" applyFont="1" applyAlignment="1">
      <alignment vertical="center"/>
    </xf>
    <xf numFmtId="0" fontId="44" fillId="7" borderId="6" xfId="0" applyFont="1" applyFill="1" applyBorder="1" applyAlignment="1">
      <alignment horizontal="center" vertical="center"/>
    </xf>
    <xf numFmtId="0" fontId="47" fillId="0" borderId="6" xfId="0" applyFont="1" applyBorder="1" applyAlignment="1">
      <alignment horizontal="left" vertical="center" wrapText="1"/>
    </xf>
    <xf numFmtId="0" fontId="44" fillId="0" borderId="0" xfId="0" applyFont="1" applyAlignment="1">
      <alignment horizontal="left" vertical="center" wrapText="1"/>
    </xf>
    <xf numFmtId="0" fontId="44" fillId="0" borderId="0" xfId="0" applyFont="1" applyAlignment="1">
      <alignment horizontal="center"/>
    </xf>
    <xf numFmtId="0" fontId="44" fillId="0" borderId="0" xfId="0" applyFont="1" applyAlignment="1">
      <alignment horizontal="left" wrapText="1"/>
    </xf>
    <xf numFmtId="0" fontId="44" fillId="0" borderId="0" xfId="0" applyFont="1" applyAlignment="1">
      <alignment wrapText="1"/>
    </xf>
    <xf numFmtId="0" fontId="4" fillId="2" borderId="0" xfId="0" applyFont="1" applyFill="1" applyBorder="1" applyAlignment="1">
      <alignment vertical="center"/>
    </xf>
    <xf numFmtId="0" fontId="31" fillId="0" borderId="0" xfId="2" applyFont="1" applyFill="1" applyAlignment="1">
      <alignment horizontal="justify" vertical="justify" wrapText="1"/>
    </xf>
    <xf numFmtId="0" fontId="31" fillId="0" borderId="0" xfId="2" applyFont="1" applyAlignment="1">
      <alignment horizontal="justify" vertical="justify" wrapText="1"/>
    </xf>
    <xf numFmtId="0" fontId="31" fillId="0" borderId="0" xfId="2" applyFont="1" applyAlignment="1">
      <alignment horizontal="justify" vertical="justify"/>
    </xf>
    <xf numFmtId="0" fontId="4" fillId="2" borderId="0" xfId="0" applyFont="1" applyFill="1" applyBorder="1" applyAlignment="1" applyProtection="1">
      <alignment horizontal="left" vertical="center"/>
      <protection locked="0"/>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4" fillId="16" borderId="0" xfId="0" applyFont="1" applyFill="1" applyBorder="1" applyAlignment="1" applyProtection="1">
      <alignment horizontal="left" vertical="center"/>
      <protection locked="0"/>
    </xf>
    <xf numFmtId="0" fontId="40" fillId="0" borderId="0" xfId="0" applyFont="1" applyFill="1" applyBorder="1" applyAlignment="1">
      <alignment horizontal="right" vertical="center" wrapText="1"/>
    </xf>
    <xf numFmtId="0" fontId="29" fillId="2" borderId="0"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xf>
    <xf numFmtId="0" fontId="8" fillId="5" borderId="6" xfId="0" applyFont="1" applyFill="1" applyBorder="1" applyAlignment="1" applyProtection="1">
      <alignment horizontal="center" vertical="center" wrapText="1"/>
    </xf>
    <xf numFmtId="0" fontId="44" fillId="9" borderId="6" xfId="0" applyFont="1" applyFill="1" applyBorder="1" applyAlignment="1">
      <alignment horizontal="center" vertical="center"/>
    </xf>
    <xf numFmtId="0" fontId="13" fillId="9" borderId="6" xfId="0" applyFont="1" applyFill="1" applyBorder="1" applyAlignment="1">
      <alignment horizontal="center" vertical="center"/>
    </xf>
    <xf numFmtId="0" fontId="13" fillId="9" borderId="4" xfId="0" applyFont="1" applyFill="1" applyBorder="1" applyAlignment="1">
      <alignment horizontal="center" vertical="center" wrapText="1"/>
    </xf>
    <xf numFmtId="0" fontId="13" fillId="9" borderId="5" xfId="0" applyFont="1" applyFill="1" applyBorder="1" applyAlignment="1">
      <alignment horizontal="center" vertical="center" wrapText="1"/>
    </xf>
    <xf numFmtId="0" fontId="44" fillId="8" borderId="6" xfId="0" applyFont="1" applyFill="1" applyBorder="1" applyAlignment="1">
      <alignment horizontal="center" vertical="center" wrapText="1"/>
    </xf>
    <xf numFmtId="0" fontId="42" fillId="15" borderId="0" xfId="0" applyFont="1" applyFill="1" applyAlignment="1">
      <alignment horizontal="center" vertical="center"/>
    </xf>
  </cellXfs>
  <cellStyles count="3">
    <cellStyle name="Normal" xfId="0" builtinId="0"/>
    <cellStyle name="Normal 2" xfId="1"/>
    <cellStyle name="Normal 3" xfId="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26E-2"/>
          <c:y val="0.10504223231156511"/>
          <c:w val="0.90248383214870098"/>
          <c:h val="0.71848886901110531"/>
        </c:manualLayout>
      </c:layout>
      <c:barChart>
        <c:barDir val="col"/>
        <c:grouping val="clustered"/>
        <c:varyColors val="0"/>
        <c:ser>
          <c:idx val="0"/>
          <c:order val="0"/>
          <c:spPr>
            <a:solidFill>
              <a:srgbClr val="4F81BD"/>
            </a:solidFill>
            <a:ln w="25400">
              <a:noFill/>
            </a:ln>
          </c:spPr>
          <c:invertIfNegative val="0"/>
          <c:dPt>
            <c:idx val="0"/>
            <c:invertIfNegative val="0"/>
            <c:bubble3D val="0"/>
            <c:extLst xmlns:c16r2="http://schemas.microsoft.com/office/drawing/2015/06/chart">
              <c:ext xmlns:c16="http://schemas.microsoft.com/office/drawing/2014/chart" uri="{C3380CC4-5D6E-409C-BE32-E72D297353CC}">
                <c16:uniqueId val="{00000000-E1C4-4A02-A9FF-8F10E7559B50}"/>
              </c:ext>
            </c:extLst>
          </c:dPt>
          <c:dPt>
            <c:idx val="1"/>
            <c:invertIfNegative val="0"/>
            <c:bubble3D val="0"/>
            <c:extLst xmlns:c16r2="http://schemas.microsoft.com/office/drawing/2015/06/chart">
              <c:ext xmlns:c16="http://schemas.microsoft.com/office/drawing/2014/chart" uri="{C3380CC4-5D6E-409C-BE32-E72D297353CC}">
                <c16:uniqueId val="{00000001-E1C4-4A02-A9FF-8F10E7559B50}"/>
              </c:ext>
            </c:extLst>
          </c:dPt>
          <c:dPt>
            <c:idx val="2"/>
            <c:invertIfNegative val="0"/>
            <c:bubble3D val="0"/>
            <c:extLst xmlns:c16r2="http://schemas.microsoft.com/office/drawing/2015/06/chart">
              <c:ext xmlns:c16="http://schemas.microsoft.com/office/drawing/2014/chart" uri="{C3380CC4-5D6E-409C-BE32-E72D297353CC}">
                <c16:uniqueId val="{00000002-E1C4-4A02-A9FF-8F10E7559B50}"/>
              </c:ext>
            </c:extLst>
          </c:dPt>
          <c:dPt>
            <c:idx val="3"/>
            <c:invertIfNegative val="0"/>
            <c:bubble3D val="0"/>
            <c:extLst xmlns:c16r2="http://schemas.microsoft.com/office/drawing/2015/06/chart">
              <c:ext xmlns:c16="http://schemas.microsoft.com/office/drawing/2014/chart" uri="{C3380CC4-5D6E-409C-BE32-E72D297353CC}">
                <c16:uniqueId val="{00000003-E1C4-4A02-A9FF-8F10E7559B50}"/>
              </c:ext>
            </c:extLst>
          </c:dPt>
          <c:dPt>
            <c:idx val="4"/>
            <c:invertIfNegative val="0"/>
            <c:bubble3D val="0"/>
            <c:extLst xmlns:c16r2="http://schemas.microsoft.com/office/drawing/2015/06/chart">
              <c:ext xmlns:c16="http://schemas.microsoft.com/office/drawing/2014/chart" uri="{C3380CC4-5D6E-409C-BE32-E72D297353CC}">
                <c16:uniqueId val="{00000004-E1C4-4A02-A9FF-8F10E7559B50}"/>
              </c:ext>
            </c:extLst>
          </c:dPt>
          <c:dPt>
            <c:idx val="5"/>
            <c:invertIfNegative val="0"/>
            <c:bubble3D val="0"/>
            <c:extLst xmlns:c16r2="http://schemas.microsoft.com/office/drawing/2015/06/chart">
              <c:ext xmlns:c16="http://schemas.microsoft.com/office/drawing/2014/chart" uri="{C3380CC4-5D6E-409C-BE32-E72D297353CC}">
                <c16:uniqueId val="{00000005-E1C4-4A02-A9FF-8F10E7559B50}"/>
              </c:ext>
            </c:extLst>
          </c:dPt>
          <c:dLbls>
            <c:dLbl>
              <c:idx val="0"/>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1"/>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2"/>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3"/>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4"/>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5"/>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PELAPORAN'!$C$7:$H$7</c:f>
              <c:strCache>
                <c:ptCount val="6"/>
                <c:pt idx="0">
                  <c:v>TP 1</c:v>
                </c:pt>
                <c:pt idx="1">
                  <c:v>TP 2</c:v>
                </c:pt>
                <c:pt idx="2">
                  <c:v> TP 3</c:v>
                </c:pt>
                <c:pt idx="3">
                  <c:v>TP 4</c:v>
                </c:pt>
                <c:pt idx="4">
                  <c:v>TP  5</c:v>
                </c:pt>
                <c:pt idx="5">
                  <c:v>TP 6</c:v>
                </c:pt>
              </c:strCache>
            </c:strRef>
          </c:cat>
          <c:val>
            <c:numRef>
              <c:f>'GRAF PELAPORAN'!$C$8:$H$8</c:f>
              <c:numCache>
                <c:formatCode>General</c:formatCode>
                <c:ptCount val="6"/>
                <c:pt idx="0">
                  <c:v>0</c:v>
                </c:pt>
                <c:pt idx="1">
                  <c:v>0</c:v>
                </c:pt>
                <c:pt idx="2">
                  <c:v>1</c:v>
                </c:pt>
                <c:pt idx="3">
                  <c:v>0</c:v>
                </c:pt>
                <c:pt idx="4">
                  <c:v>0</c:v>
                </c:pt>
                <c:pt idx="5">
                  <c:v>0</c:v>
                </c:pt>
              </c:numCache>
            </c:numRef>
          </c:val>
          <c:extLst xmlns:c16r2="http://schemas.microsoft.com/office/drawing/2015/06/chart">
            <c:ext xmlns:c16="http://schemas.microsoft.com/office/drawing/2014/chart" uri="{C3380CC4-5D6E-409C-BE32-E72D297353CC}">
              <c16:uniqueId val="{00000007-E1C4-4A02-A9FF-8F10E7559B50}"/>
            </c:ext>
          </c:extLst>
        </c:ser>
        <c:dLbls>
          <c:showLegendKey val="0"/>
          <c:showVal val="0"/>
          <c:showCatName val="0"/>
          <c:showSerName val="0"/>
          <c:showPercent val="0"/>
          <c:showBubbleSize val="0"/>
        </c:dLbls>
        <c:gapWidth val="150"/>
        <c:axId val="139654656"/>
        <c:axId val="139656192"/>
      </c:barChart>
      <c:catAx>
        <c:axId val="139654656"/>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39656192"/>
        <c:crosses val="autoZero"/>
        <c:auto val="1"/>
        <c:lblAlgn val="ctr"/>
        <c:lblOffset val="100"/>
        <c:tickLblSkip val="1"/>
        <c:tickMarkSkip val="1"/>
        <c:noMultiLvlLbl val="0"/>
      </c:catAx>
      <c:valAx>
        <c:axId val="139656192"/>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39654656"/>
        <c:crosses val="autoZero"/>
        <c:crossBetween val="between"/>
        <c:maj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26E-2"/>
          <c:y val="0.10504223231156511"/>
          <c:w val="0.90248383214870098"/>
          <c:h val="0.71848886901110531"/>
        </c:manualLayout>
      </c:layout>
      <c:barChart>
        <c:barDir val="col"/>
        <c:grouping val="clustered"/>
        <c:varyColors val="0"/>
        <c:ser>
          <c:idx val="0"/>
          <c:order val="0"/>
          <c:spPr>
            <a:solidFill>
              <a:srgbClr val="4F81BD"/>
            </a:solidFill>
            <a:ln w="25400">
              <a:noFill/>
            </a:ln>
          </c:spPr>
          <c:invertIfNegative val="0"/>
          <c:dPt>
            <c:idx val="0"/>
            <c:invertIfNegative val="0"/>
            <c:bubble3D val="0"/>
            <c:extLst xmlns:c16r2="http://schemas.microsoft.com/office/drawing/2015/06/chart">
              <c:ext xmlns:c16="http://schemas.microsoft.com/office/drawing/2014/chart" uri="{C3380CC4-5D6E-409C-BE32-E72D297353CC}">
                <c16:uniqueId val="{00000000-AB07-4979-88AE-617863FDF8B5}"/>
              </c:ext>
            </c:extLst>
          </c:dPt>
          <c:dPt>
            <c:idx val="1"/>
            <c:invertIfNegative val="0"/>
            <c:bubble3D val="0"/>
            <c:extLst xmlns:c16r2="http://schemas.microsoft.com/office/drawing/2015/06/chart">
              <c:ext xmlns:c16="http://schemas.microsoft.com/office/drawing/2014/chart" uri="{C3380CC4-5D6E-409C-BE32-E72D297353CC}">
                <c16:uniqueId val="{00000001-AB07-4979-88AE-617863FDF8B5}"/>
              </c:ext>
            </c:extLst>
          </c:dPt>
          <c:dPt>
            <c:idx val="2"/>
            <c:invertIfNegative val="0"/>
            <c:bubble3D val="0"/>
            <c:extLst xmlns:c16r2="http://schemas.microsoft.com/office/drawing/2015/06/chart">
              <c:ext xmlns:c16="http://schemas.microsoft.com/office/drawing/2014/chart" uri="{C3380CC4-5D6E-409C-BE32-E72D297353CC}">
                <c16:uniqueId val="{00000002-AB07-4979-88AE-617863FDF8B5}"/>
              </c:ext>
            </c:extLst>
          </c:dPt>
          <c:dPt>
            <c:idx val="3"/>
            <c:invertIfNegative val="0"/>
            <c:bubble3D val="0"/>
            <c:extLst xmlns:c16r2="http://schemas.microsoft.com/office/drawing/2015/06/chart">
              <c:ext xmlns:c16="http://schemas.microsoft.com/office/drawing/2014/chart" uri="{C3380CC4-5D6E-409C-BE32-E72D297353CC}">
                <c16:uniqueId val="{00000003-AB07-4979-88AE-617863FDF8B5}"/>
              </c:ext>
            </c:extLst>
          </c:dPt>
          <c:dPt>
            <c:idx val="4"/>
            <c:invertIfNegative val="0"/>
            <c:bubble3D val="0"/>
            <c:extLst xmlns:c16r2="http://schemas.microsoft.com/office/drawing/2015/06/chart">
              <c:ext xmlns:c16="http://schemas.microsoft.com/office/drawing/2014/chart" uri="{C3380CC4-5D6E-409C-BE32-E72D297353CC}">
                <c16:uniqueId val="{00000004-AB07-4979-88AE-617863FDF8B5}"/>
              </c:ext>
            </c:extLst>
          </c:dPt>
          <c:dPt>
            <c:idx val="5"/>
            <c:invertIfNegative val="0"/>
            <c:bubble3D val="0"/>
            <c:extLst xmlns:c16r2="http://schemas.microsoft.com/office/drawing/2015/06/chart">
              <c:ext xmlns:c16="http://schemas.microsoft.com/office/drawing/2014/chart" uri="{C3380CC4-5D6E-409C-BE32-E72D297353CC}">
                <c16:uniqueId val="{00000005-AB07-4979-88AE-617863FDF8B5}"/>
              </c:ext>
            </c:extLst>
          </c:dPt>
          <c:dLbls>
            <c:dLbl>
              <c:idx val="0"/>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1"/>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2"/>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3"/>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4"/>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5"/>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PELAPORAN'!$K$7:$P$7</c:f>
              <c:strCache>
                <c:ptCount val="6"/>
                <c:pt idx="0">
                  <c:v>TP 1</c:v>
                </c:pt>
                <c:pt idx="1">
                  <c:v>TP 2</c:v>
                </c:pt>
                <c:pt idx="2">
                  <c:v> TP 3</c:v>
                </c:pt>
                <c:pt idx="3">
                  <c:v>TP 4</c:v>
                </c:pt>
                <c:pt idx="4">
                  <c:v>TP  5</c:v>
                </c:pt>
                <c:pt idx="5">
                  <c:v>TP 6</c:v>
                </c:pt>
              </c:strCache>
            </c:strRef>
          </c:cat>
          <c:val>
            <c:numRef>
              <c:f>'GRAF PELAPORAN'!$K$78:$P$78</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7-AB07-4979-88AE-617863FDF8B5}"/>
            </c:ext>
          </c:extLst>
        </c:ser>
        <c:dLbls>
          <c:showLegendKey val="0"/>
          <c:showVal val="0"/>
          <c:showCatName val="0"/>
          <c:showSerName val="0"/>
          <c:showPercent val="0"/>
          <c:showBubbleSize val="0"/>
        </c:dLbls>
        <c:gapWidth val="150"/>
        <c:axId val="151685760"/>
        <c:axId val="149815680"/>
      </c:barChart>
      <c:catAx>
        <c:axId val="151685760"/>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49815680"/>
        <c:crosses val="autoZero"/>
        <c:auto val="1"/>
        <c:lblAlgn val="ctr"/>
        <c:lblOffset val="100"/>
        <c:tickLblSkip val="1"/>
        <c:tickMarkSkip val="1"/>
        <c:noMultiLvlLbl val="0"/>
      </c:catAx>
      <c:valAx>
        <c:axId val="14981568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51685760"/>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26E-2"/>
          <c:y val="0.10504223231156511"/>
          <c:w val="0.90248383214870098"/>
          <c:h val="0.71848886901110531"/>
        </c:manualLayout>
      </c:layout>
      <c:barChart>
        <c:barDir val="col"/>
        <c:grouping val="clustered"/>
        <c:varyColors val="0"/>
        <c:ser>
          <c:idx val="0"/>
          <c:order val="0"/>
          <c:spPr>
            <a:solidFill>
              <a:srgbClr val="4F81BD"/>
            </a:solidFill>
            <a:ln w="25400">
              <a:noFill/>
            </a:ln>
          </c:spPr>
          <c:invertIfNegative val="0"/>
          <c:dPt>
            <c:idx val="0"/>
            <c:invertIfNegative val="0"/>
            <c:bubble3D val="0"/>
            <c:extLst xmlns:c16r2="http://schemas.microsoft.com/office/drawing/2015/06/chart">
              <c:ext xmlns:c16="http://schemas.microsoft.com/office/drawing/2014/chart" uri="{C3380CC4-5D6E-409C-BE32-E72D297353CC}">
                <c16:uniqueId val="{00000000-72B0-415A-A900-CDEE308B0A8C}"/>
              </c:ext>
            </c:extLst>
          </c:dPt>
          <c:dPt>
            <c:idx val="1"/>
            <c:invertIfNegative val="0"/>
            <c:bubble3D val="0"/>
            <c:extLst xmlns:c16r2="http://schemas.microsoft.com/office/drawing/2015/06/chart">
              <c:ext xmlns:c16="http://schemas.microsoft.com/office/drawing/2014/chart" uri="{C3380CC4-5D6E-409C-BE32-E72D297353CC}">
                <c16:uniqueId val="{00000001-72B0-415A-A900-CDEE308B0A8C}"/>
              </c:ext>
            </c:extLst>
          </c:dPt>
          <c:dPt>
            <c:idx val="2"/>
            <c:invertIfNegative val="0"/>
            <c:bubble3D val="0"/>
            <c:extLst xmlns:c16r2="http://schemas.microsoft.com/office/drawing/2015/06/chart">
              <c:ext xmlns:c16="http://schemas.microsoft.com/office/drawing/2014/chart" uri="{C3380CC4-5D6E-409C-BE32-E72D297353CC}">
                <c16:uniqueId val="{00000002-72B0-415A-A900-CDEE308B0A8C}"/>
              </c:ext>
            </c:extLst>
          </c:dPt>
          <c:dPt>
            <c:idx val="3"/>
            <c:invertIfNegative val="0"/>
            <c:bubble3D val="0"/>
            <c:extLst xmlns:c16r2="http://schemas.microsoft.com/office/drawing/2015/06/chart">
              <c:ext xmlns:c16="http://schemas.microsoft.com/office/drawing/2014/chart" uri="{C3380CC4-5D6E-409C-BE32-E72D297353CC}">
                <c16:uniqueId val="{00000003-72B0-415A-A900-CDEE308B0A8C}"/>
              </c:ext>
            </c:extLst>
          </c:dPt>
          <c:dPt>
            <c:idx val="4"/>
            <c:invertIfNegative val="0"/>
            <c:bubble3D val="0"/>
            <c:extLst xmlns:c16r2="http://schemas.microsoft.com/office/drawing/2015/06/chart">
              <c:ext xmlns:c16="http://schemas.microsoft.com/office/drawing/2014/chart" uri="{C3380CC4-5D6E-409C-BE32-E72D297353CC}">
                <c16:uniqueId val="{00000004-72B0-415A-A900-CDEE308B0A8C}"/>
              </c:ext>
            </c:extLst>
          </c:dPt>
          <c:dPt>
            <c:idx val="5"/>
            <c:invertIfNegative val="0"/>
            <c:bubble3D val="0"/>
            <c:extLst xmlns:c16r2="http://schemas.microsoft.com/office/drawing/2015/06/chart">
              <c:ext xmlns:c16="http://schemas.microsoft.com/office/drawing/2014/chart" uri="{C3380CC4-5D6E-409C-BE32-E72D297353CC}">
                <c16:uniqueId val="{00000005-72B0-415A-A900-CDEE308B0A8C}"/>
              </c:ext>
            </c:extLst>
          </c:dPt>
          <c:dLbls>
            <c:dLbl>
              <c:idx val="0"/>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1"/>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2"/>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3"/>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4"/>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5"/>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PELAPORAN'!$C$7:$H$7</c:f>
              <c:strCache>
                <c:ptCount val="6"/>
                <c:pt idx="0">
                  <c:v>TP 1</c:v>
                </c:pt>
                <c:pt idx="1">
                  <c:v>TP 2</c:v>
                </c:pt>
                <c:pt idx="2">
                  <c:v> TP 3</c:v>
                </c:pt>
                <c:pt idx="3">
                  <c:v>TP 4</c:v>
                </c:pt>
                <c:pt idx="4">
                  <c:v>TP  5</c:v>
                </c:pt>
                <c:pt idx="5">
                  <c:v>TP 6</c:v>
                </c:pt>
              </c:strCache>
            </c:strRef>
          </c:cat>
          <c:val>
            <c:numRef>
              <c:f>'GRAF PELAPORAN'!$C$96:$H$96</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7-72B0-415A-A900-CDEE308B0A8C}"/>
            </c:ext>
          </c:extLst>
        </c:ser>
        <c:dLbls>
          <c:showLegendKey val="0"/>
          <c:showVal val="0"/>
          <c:showCatName val="0"/>
          <c:showSerName val="0"/>
          <c:showPercent val="0"/>
          <c:showBubbleSize val="0"/>
        </c:dLbls>
        <c:gapWidth val="150"/>
        <c:axId val="149857408"/>
        <c:axId val="149858944"/>
      </c:barChart>
      <c:catAx>
        <c:axId val="149857408"/>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49858944"/>
        <c:crosses val="autoZero"/>
        <c:auto val="1"/>
        <c:lblAlgn val="ctr"/>
        <c:lblOffset val="100"/>
        <c:tickLblSkip val="1"/>
        <c:tickMarkSkip val="1"/>
        <c:noMultiLvlLbl val="0"/>
      </c:catAx>
      <c:valAx>
        <c:axId val="14985894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49857408"/>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26E-2"/>
          <c:y val="0.10504223231156511"/>
          <c:w val="0.90248383214870098"/>
          <c:h val="0.71848886901110531"/>
        </c:manualLayout>
      </c:layout>
      <c:barChart>
        <c:barDir val="col"/>
        <c:grouping val="clustered"/>
        <c:varyColors val="0"/>
        <c:ser>
          <c:idx val="0"/>
          <c:order val="0"/>
          <c:spPr>
            <a:solidFill>
              <a:srgbClr val="4F81BD"/>
            </a:solidFill>
            <a:ln w="25400">
              <a:noFill/>
            </a:ln>
          </c:spPr>
          <c:invertIfNegative val="0"/>
          <c:dPt>
            <c:idx val="0"/>
            <c:invertIfNegative val="0"/>
            <c:bubble3D val="0"/>
            <c:extLst xmlns:c16r2="http://schemas.microsoft.com/office/drawing/2015/06/chart">
              <c:ext xmlns:c16="http://schemas.microsoft.com/office/drawing/2014/chart" uri="{C3380CC4-5D6E-409C-BE32-E72D297353CC}">
                <c16:uniqueId val="{00000000-C53E-4EC0-B339-A13FC2BF496D}"/>
              </c:ext>
            </c:extLst>
          </c:dPt>
          <c:dPt>
            <c:idx val="1"/>
            <c:invertIfNegative val="0"/>
            <c:bubble3D val="0"/>
            <c:extLst xmlns:c16r2="http://schemas.microsoft.com/office/drawing/2015/06/chart">
              <c:ext xmlns:c16="http://schemas.microsoft.com/office/drawing/2014/chart" uri="{C3380CC4-5D6E-409C-BE32-E72D297353CC}">
                <c16:uniqueId val="{00000001-C53E-4EC0-B339-A13FC2BF496D}"/>
              </c:ext>
            </c:extLst>
          </c:dPt>
          <c:dPt>
            <c:idx val="2"/>
            <c:invertIfNegative val="0"/>
            <c:bubble3D val="0"/>
            <c:extLst xmlns:c16r2="http://schemas.microsoft.com/office/drawing/2015/06/chart">
              <c:ext xmlns:c16="http://schemas.microsoft.com/office/drawing/2014/chart" uri="{C3380CC4-5D6E-409C-BE32-E72D297353CC}">
                <c16:uniqueId val="{00000002-C53E-4EC0-B339-A13FC2BF496D}"/>
              </c:ext>
            </c:extLst>
          </c:dPt>
          <c:dPt>
            <c:idx val="3"/>
            <c:invertIfNegative val="0"/>
            <c:bubble3D val="0"/>
            <c:extLst xmlns:c16r2="http://schemas.microsoft.com/office/drawing/2015/06/chart">
              <c:ext xmlns:c16="http://schemas.microsoft.com/office/drawing/2014/chart" uri="{C3380CC4-5D6E-409C-BE32-E72D297353CC}">
                <c16:uniqueId val="{00000003-C53E-4EC0-B339-A13FC2BF496D}"/>
              </c:ext>
            </c:extLst>
          </c:dPt>
          <c:dPt>
            <c:idx val="4"/>
            <c:invertIfNegative val="0"/>
            <c:bubble3D val="0"/>
            <c:extLst xmlns:c16r2="http://schemas.microsoft.com/office/drawing/2015/06/chart">
              <c:ext xmlns:c16="http://schemas.microsoft.com/office/drawing/2014/chart" uri="{C3380CC4-5D6E-409C-BE32-E72D297353CC}">
                <c16:uniqueId val="{00000004-C53E-4EC0-B339-A13FC2BF496D}"/>
              </c:ext>
            </c:extLst>
          </c:dPt>
          <c:dPt>
            <c:idx val="5"/>
            <c:invertIfNegative val="0"/>
            <c:bubble3D val="0"/>
            <c:extLst xmlns:c16r2="http://schemas.microsoft.com/office/drawing/2015/06/chart">
              <c:ext xmlns:c16="http://schemas.microsoft.com/office/drawing/2014/chart" uri="{C3380CC4-5D6E-409C-BE32-E72D297353CC}">
                <c16:uniqueId val="{00000005-C53E-4EC0-B339-A13FC2BF496D}"/>
              </c:ext>
            </c:extLst>
          </c:dPt>
          <c:dLbls>
            <c:dLbl>
              <c:idx val="0"/>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1"/>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2"/>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3"/>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4"/>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5"/>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PELAPORAN'!$K$7:$P$7</c:f>
              <c:strCache>
                <c:ptCount val="6"/>
                <c:pt idx="0">
                  <c:v>TP 1</c:v>
                </c:pt>
                <c:pt idx="1">
                  <c:v>TP 2</c:v>
                </c:pt>
                <c:pt idx="2">
                  <c:v> TP 3</c:v>
                </c:pt>
                <c:pt idx="3">
                  <c:v>TP 4</c:v>
                </c:pt>
                <c:pt idx="4">
                  <c:v>TP  5</c:v>
                </c:pt>
                <c:pt idx="5">
                  <c:v>TP 6</c:v>
                </c:pt>
              </c:strCache>
            </c:strRef>
          </c:cat>
          <c:val>
            <c:numRef>
              <c:f>'GRAF PELAPORAN'!$K$96:$P$96</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7-C53E-4EC0-B339-A13FC2BF496D}"/>
            </c:ext>
          </c:extLst>
        </c:ser>
        <c:dLbls>
          <c:showLegendKey val="0"/>
          <c:showVal val="0"/>
          <c:showCatName val="0"/>
          <c:showSerName val="0"/>
          <c:showPercent val="0"/>
          <c:showBubbleSize val="0"/>
        </c:dLbls>
        <c:gapWidth val="150"/>
        <c:axId val="149974400"/>
        <c:axId val="149988480"/>
      </c:barChart>
      <c:catAx>
        <c:axId val="149974400"/>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49988480"/>
        <c:crosses val="autoZero"/>
        <c:auto val="1"/>
        <c:lblAlgn val="ctr"/>
        <c:lblOffset val="100"/>
        <c:tickLblSkip val="1"/>
        <c:tickMarkSkip val="1"/>
        <c:noMultiLvlLbl val="0"/>
      </c:catAx>
      <c:valAx>
        <c:axId val="14998848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49974400"/>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26E-2"/>
          <c:y val="0.10504223231156511"/>
          <c:w val="0.90248383214870098"/>
          <c:h val="0.71848886901110531"/>
        </c:manualLayout>
      </c:layout>
      <c:barChart>
        <c:barDir val="col"/>
        <c:grouping val="clustered"/>
        <c:varyColors val="0"/>
        <c:ser>
          <c:idx val="0"/>
          <c:order val="0"/>
          <c:spPr>
            <a:solidFill>
              <a:srgbClr val="4F81BD"/>
            </a:solidFill>
            <a:ln w="25400">
              <a:noFill/>
            </a:ln>
          </c:spPr>
          <c:invertIfNegative val="0"/>
          <c:dPt>
            <c:idx val="0"/>
            <c:invertIfNegative val="0"/>
            <c:bubble3D val="0"/>
            <c:extLst xmlns:c16r2="http://schemas.microsoft.com/office/drawing/2015/06/chart">
              <c:ext xmlns:c16="http://schemas.microsoft.com/office/drawing/2014/chart" uri="{C3380CC4-5D6E-409C-BE32-E72D297353CC}">
                <c16:uniqueId val="{00000000-636C-430F-A35E-2D254F2CDFD4}"/>
              </c:ext>
            </c:extLst>
          </c:dPt>
          <c:dPt>
            <c:idx val="1"/>
            <c:invertIfNegative val="0"/>
            <c:bubble3D val="0"/>
            <c:extLst xmlns:c16r2="http://schemas.microsoft.com/office/drawing/2015/06/chart">
              <c:ext xmlns:c16="http://schemas.microsoft.com/office/drawing/2014/chart" uri="{C3380CC4-5D6E-409C-BE32-E72D297353CC}">
                <c16:uniqueId val="{00000001-636C-430F-A35E-2D254F2CDFD4}"/>
              </c:ext>
            </c:extLst>
          </c:dPt>
          <c:dPt>
            <c:idx val="2"/>
            <c:invertIfNegative val="0"/>
            <c:bubble3D val="0"/>
            <c:extLst xmlns:c16r2="http://schemas.microsoft.com/office/drawing/2015/06/chart">
              <c:ext xmlns:c16="http://schemas.microsoft.com/office/drawing/2014/chart" uri="{C3380CC4-5D6E-409C-BE32-E72D297353CC}">
                <c16:uniqueId val="{00000002-636C-430F-A35E-2D254F2CDFD4}"/>
              </c:ext>
            </c:extLst>
          </c:dPt>
          <c:dPt>
            <c:idx val="3"/>
            <c:invertIfNegative val="0"/>
            <c:bubble3D val="0"/>
            <c:extLst xmlns:c16r2="http://schemas.microsoft.com/office/drawing/2015/06/chart">
              <c:ext xmlns:c16="http://schemas.microsoft.com/office/drawing/2014/chart" uri="{C3380CC4-5D6E-409C-BE32-E72D297353CC}">
                <c16:uniqueId val="{00000003-636C-430F-A35E-2D254F2CDFD4}"/>
              </c:ext>
            </c:extLst>
          </c:dPt>
          <c:dPt>
            <c:idx val="4"/>
            <c:invertIfNegative val="0"/>
            <c:bubble3D val="0"/>
            <c:extLst xmlns:c16r2="http://schemas.microsoft.com/office/drawing/2015/06/chart">
              <c:ext xmlns:c16="http://schemas.microsoft.com/office/drawing/2014/chart" uri="{C3380CC4-5D6E-409C-BE32-E72D297353CC}">
                <c16:uniqueId val="{00000004-636C-430F-A35E-2D254F2CDFD4}"/>
              </c:ext>
            </c:extLst>
          </c:dPt>
          <c:dPt>
            <c:idx val="5"/>
            <c:invertIfNegative val="0"/>
            <c:bubble3D val="0"/>
            <c:extLst xmlns:c16r2="http://schemas.microsoft.com/office/drawing/2015/06/chart">
              <c:ext xmlns:c16="http://schemas.microsoft.com/office/drawing/2014/chart" uri="{C3380CC4-5D6E-409C-BE32-E72D297353CC}">
                <c16:uniqueId val="{00000005-636C-430F-A35E-2D254F2CDFD4}"/>
              </c:ext>
            </c:extLst>
          </c:dPt>
          <c:dLbls>
            <c:dLbl>
              <c:idx val="0"/>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1"/>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2"/>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3"/>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4"/>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5"/>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PELAPORAN'!$C$7:$H$7</c:f>
              <c:strCache>
                <c:ptCount val="6"/>
                <c:pt idx="0">
                  <c:v>TP 1</c:v>
                </c:pt>
                <c:pt idx="1">
                  <c:v>TP 2</c:v>
                </c:pt>
                <c:pt idx="2">
                  <c:v> TP 3</c:v>
                </c:pt>
                <c:pt idx="3">
                  <c:v>TP 4</c:v>
                </c:pt>
                <c:pt idx="4">
                  <c:v>TP  5</c:v>
                </c:pt>
                <c:pt idx="5">
                  <c:v>TP 6</c:v>
                </c:pt>
              </c:strCache>
            </c:strRef>
          </c:cat>
          <c:val>
            <c:numRef>
              <c:f>'GRAF PELAPORAN'!$C$113:$H$113</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7-636C-430F-A35E-2D254F2CDFD4}"/>
            </c:ext>
          </c:extLst>
        </c:ser>
        <c:dLbls>
          <c:showLegendKey val="0"/>
          <c:showVal val="0"/>
          <c:showCatName val="0"/>
          <c:showSerName val="0"/>
          <c:showPercent val="0"/>
          <c:showBubbleSize val="0"/>
        </c:dLbls>
        <c:gapWidth val="150"/>
        <c:axId val="152000384"/>
        <c:axId val="152001920"/>
      </c:barChart>
      <c:catAx>
        <c:axId val="152000384"/>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52001920"/>
        <c:crosses val="autoZero"/>
        <c:auto val="1"/>
        <c:lblAlgn val="ctr"/>
        <c:lblOffset val="100"/>
        <c:tickLblSkip val="1"/>
        <c:tickMarkSkip val="1"/>
        <c:noMultiLvlLbl val="0"/>
      </c:catAx>
      <c:valAx>
        <c:axId val="15200192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52000384"/>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26E-2"/>
          <c:y val="0.10504223231156511"/>
          <c:w val="0.90248383214870098"/>
          <c:h val="0.71848886901110531"/>
        </c:manualLayout>
      </c:layout>
      <c:barChart>
        <c:barDir val="col"/>
        <c:grouping val="clustered"/>
        <c:varyColors val="0"/>
        <c:ser>
          <c:idx val="0"/>
          <c:order val="0"/>
          <c:spPr>
            <a:solidFill>
              <a:srgbClr val="4F81BD"/>
            </a:solidFill>
            <a:ln w="25400">
              <a:noFill/>
            </a:ln>
          </c:spPr>
          <c:invertIfNegative val="0"/>
          <c:dPt>
            <c:idx val="0"/>
            <c:invertIfNegative val="0"/>
            <c:bubble3D val="0"/>
            <c:extLst xmlns:c16r2="http://schemas.microsoft.com/office/drawing/2015/06/chart">
              <c:ext xmlns:c16="http://schemas.microsoft.com/office/drawing/2014/chart" uri="{C3380CC4-5D6E-409C-BE32-E72D297353CC}">
                <c16:uniqueId val="{00000000-553A-4D8B-AA5B-49C591F65F43}"/>
              </c:ext>
            </c:extLst>
          </c:dPt>
          <c:dPt>
            <c:idx val="1"/>
            <c:invertIfNegative val="0"/>
            <c:bubble3D val="0"/>
            <c:extLst xmlns:c16r2="http://schemas.microsoft.com/office/drawing/2015/06/chart">
              <c:ext xmlns:c16="http://schemas.microsoft.com/office/drawing/2014/chart" uri="{C3380CC4-5D6E-409C-BE32-E72D297353CC}">
                <c16:uniqueId val="{00000001-553A-4D8B-AA5B-49C591F65F43}"/>
              </c:ext>
            </c:extLst>
          </c:dPt>
          <c:dPt>
            <c:idx val="2"/>
            <c:invertIfNegative val="0"/>
            <c:bubble3D val="0"/>
            <c:extLst xmlns:c16r2="http://schemas.microsoft.com/office/drawing/2015/06/chart">
              <c:ext xmlns:c16="http://schemas.microsoft.com/office/drawing/2014/chart" uri="{C3380CC4-5D6E-409C-BE32-E72D297353CC}">
                <c16:uniqueId val="{00000002-553A-4D8B-AA5B-49C591F65F43}"/>
              </c:ext>
            </c:extLst>
          </c:dPt>
          <c:dPt>
            <c:idx val="3"/>
            <c:invertIfNegative val="0"/>
            <c:bubble3D val="0"/>
            <c:extLst xmlns:c16r2="http://schemas.microsoft.com/office/drawing/2015/06/chart">
              <c:ext xmlns:c16="http://schemas.microsoft.com/office/drawing/2014/chart" uri="{C3380CC4-5D6E-409C-BE32-E72D297353CC}">
                <c16:uniqueId val="{00000003-553A-4D8B-AA5B-49C591F65F43}"/>
              </c:ext>
            </c:extLst>
          </c:dPt>
          <c:dPt>
            <c:idx val="4"/>
            <c:invertIfNegative val="0"/>
            <c:bubble3D val="0"/>
            <c:extLst xmlns:c16r2="http://schemas.microsoft.com/office/drawing/2015/06/chart">
              <c:ext xmlns:c16="http://schemas.microsoft.com/office/drawing/2014/chart" uri="{C3380CC4-5D6E-409C-BE32-E72D297353CC}">
                <c16:uniqueId val="{00000004-553A-4D8B-AA5B-49C591F65F43}"/>
              </c:ext>
            </c:extLst>
          </c:dPt>
          <c:dPt>
            <c:idx val="5"/>
            <c:invertIfNegative val="0"/>
            <c:bubble3D val="0"/>
            <c:extLst xmlns:c16r2="http://schemas.microsoft.com/office/drawing/2015/06/chart">
              <c:ext xmlns:c16="http://schemas.microsoft.com/office/drawing/2014/chart" uri="{C3380CC4-5D6E-409C-BE32-E72D297353CC}">
                <c16:uniqueId val="{00000005-553A-4D8B-AA5B-49C591F65F43}"/>
              </c:ext>
            </c:extLst>
          </c:dPt>
          <c:dLbls>
            <c:dLbl>
              <c:idx val="0"/>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1"/>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2"/>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3"/>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4"/>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5"/>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PELAPORAN'!$K$7:$P$7</c:f>
              <c:strCache>
                <c:ptCount val="6"/>
                <c:pt idx="0">
                  <c:v>TP 1</c:v>
                </c:pt>
                <c:pt idx="1">
                  <c:v>TP 2</c:v>
                </c:pt>
                <c:pt idx="2">
                  <c:v> TP 3</c:v>
                </c:pt>
                <c:pt idx="3">
                  <c:v>TP 4</c:v>
                </c:pt>
                <c:pt idx="4">
                  <c:v>TP  5</c:v>
                </c:pt>
                <c:pt idx="5">
                  <c:v>TP 6</c:v>
                </c:pt>
              </c:strCache>
            </c:strRef>
          </c:cat>
          <c:val>
            <c:numRef>
              <c:f>'GRAF PELAPORAN'!$K$113:$P$113</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7-553A-4D8B-AA5B-49C591F65F43}"/>
            </c:ext>
          </c:extLst>
        </c:ser>
        <c:dLbls>
          <c:showLegendKey val="0"/>
          <c:showVal val="0"/>
          <c:showCatName val="0"/>
          <c:showSerName val="0"/>
          <c:showPercent val="0"/>
          <c:showBubbleSize val="0"/>
        </c:dLbls>
        <c:gapWidth val="150"/>
        <c:axId val="152076672"/>
        <c:axId val="152078208"/>
      </c:barChart>
      <c:catAx>
        <c:axId val="152076672"/>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52078208"/>
        <c:crosses val="autoZero"/>
        <c:auto val="1"/>
        <c:lblAlgn val="ctr"/>
        <c:lblOffset val="100"/>
        <c:tickLblSkip val="1"/>
        <c:tickMarkSkip val="1"/>
        <c:noMultiLvlLbl val="0"/>
      </c:catAx>
      <c:valAx>
        <c:axId val="152078208"/>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52076672"/>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26E-2"/>
          <c:y val="0.10504223231156511"/>
          <c:w val="0.90248383214870098"/>
          <c:h val="0.71848886901110531"/>
        </c:manualLayout>
      </c:layout>
      <c:barChart>
        <c:barDir val="col"/>
        <c:grouping val="clustered"/>
        <c:varyColors val="0"/>
        <c:ser>
          <c:idx val="0"/>
          <c:order val="0"/>
          <c:spPr>
            <a:solidFill>
              <a:srgbClr val="4F81BD"/>
            </a:solidFill>
            <a:ln w="25400">
              <a:noFill/>
            </a:ln>
          </c:spPr>
          <c:invertIfNegative val="0"/>
          <c:dPt>
            <c:idx val="0"/>
            <c:invertIfNegative val="0"/>
            <c:bubble3D val="0"/>
            <c:extLst xmlns:c16r2="http://schemas.microsoft.com/office/drawing/2015/06/chart">
              <c:ext xmlns:c16="http://schemas.microsoft.com/office/drawing/2014/chart" uri="{C3380CC4-5D6E-409C-BE32-E72D297353CC}">
                <c16:uniqueId val="{00000000-DF75-4FC4-A7D5-F2A424460790}"/>
              </c:ext>
            </c:extLst>
          </c:dPt>
          <c:dPt>
            <c:idx val="1"/>
            <c:invertIfNegative val="0"/>
            <c:bubble3D val="0"/>
            <c:extLst xmlns:c16r2="http://schemas.microsoft.com/office/drawing/2015/06/chart">
              <c:ext xmlns:c16="http://schemas.microsoft.com/office/drawing/2014/chart" uri="{C3380CC4-5D6E-409C-BE32-E72D297353CC}">
                <c16:uniqueId val="{00000001-DF75-4FC4-A7D5-F2A424460790}"/>
              </c:ext>
            </c:extLst>
          </c:dPt>
          <c:dPt>
            <c:idx val="2"/>
            <c:invertIfNegative val="0"/>
            <c:bubble3D val="0"/>
            <c:extLst xmlns:c16r2="http://schemas.microsoft.com/office/drawing/2015/06/chart">
              <c:ext xmlns:c16="http://schemas.microsoft.com/office/drawing/2014/chart" uri="{C3380CC4-5D6E-409C-BE32-E72D297353CC}">
                <c16:uniqueId val="{00000002-DF75-4FC4-A7D5-F2A424460790}"/>
              </c:ext>
            </c:extLst>
          </c:dPt>
          <c:dPt>
            <c:idx val="3"/>
            <c:invertIfNegative val="0"/>
            <c:bubble3D val="0"/>
            <c:extLst xmlns:c16r2="http://schemas.microsoft.com/office/drawing/2015/06/chart">
              <c:ext xmlns:c16="http://schemas.microsoft.com/office/drawing/2014/chart" uri="{C3380CC4-5D6E-409C-BE32-E72D297353CC}">
                <c16:uniqueId val="{00000003-DF75-4FC4-A7D5-F2A424460790}"/>
              </c:ext>
            </c:extLst>
          </c:dPt>
          <c:dPt>
            <c:idx val="4"/>
            <c:invertIfNegative val="0"/>
            <c:bubble3D val="0"/>
            <c:extLst xmlns:c16r2="http://schemas.microsoft.com/office/drawing/2015/06/chart">
              <c:ext xmlns:c16="http://schemas.microsoft.com/office/drawing/2014/chart" uri="{C3380CC4-5D6E-409C-BE32-E72D297353CC}">
                <c16:uniqueId val="{00000004-DF75-4FC4-A7D5-F2A424460790}"/>
              </c:ext>
            </c:extLst>
          </c:dPt>
          <c:dPt>
            <c:idx val="5"/>
            <c:invertIfNegative val="0"/>
            <c:bubble3D val="0"/>
            <c:extLst xmlns:c16r2="http://schemas.microsoft.com/office/drawing/2015/06/chart">
              <c:ext xmlns:c16="http://schemas.microsoft.com/office/drawing/2014/chart" uri="{C3380CC4-5D6E-409C-BE32-E72D297353CC}">
                <c16:uniqueId val="{00000005-DF75-4FC4-A7D5-F2A424460790}"/>
              </c:ext>
            </c:extLst>
          </c:dPt>
          <c:dLbls>
            <c:dLbl>
              <c:idx val="0"/>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1"/>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2"/>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3"/>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4"/>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5"/>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PELAPORAN'!$C$7:$H$7</c:f>
              <c:strCache>
                <c:ptCount val="6"/>
                <c:pt idx="0">
                  <c:v>TP 1</c:v>
                </c:pt>
                <c:pt idx="1">
                  <c:v>TP 2</c:v>
                </c:pt>
                <c:pt idx="2">
                  <c:v> TP 3</c:v>
                </c:pt>
                <c:pt idx="3">
                  <c:v>TP 4</c:v>
                </c:pt>
                <c:pt idx="4">
                  <c:v>TP  5</c:v>
                </c:pt>
                <c:pt idx="5">
                  <c:v>TP 6</c:v>
                </c:pt>
              </c:strCache>
            </c:strRef>
          </c:cat>
          <c:val>
            <c:numRef>
              <c:f>'GRAF PELAPORAN'!$C$131:$H$131</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7-DF75-4FC4-A7D5-F2A424460790}"/>
            </c:ext>
          </c:extLst>
        </c:ser>
        <c:dLbls>
          <c:showLegendKey val="0"/>
          <c:showVal val="0"/>
          <c:showCatName val="0"/>
          <c:showSerName val="0"/>
          <c:showPercent val="0"/>
          <c:showBubbleSize val="0"/>
        </c:dLbls>
        <c:gapWidth val="150"/>
        <c:axId val="149899904"/>
        <c:axId val="149905792"/>
      </c:barChart>
      <c:catAx>
        <c:axId val="149899904"/>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49905792"/>
        <c:crosses val="autoZero"/>
        <c:auto val="1"/>
        <c:lblAlgn val="ctr"/>
        <c:lblOffset val="100"/>
        <c:tickLblSkip val="1"/>
        <c:tickMarkSkip val="1"/>
        <c:noMultiLvlLbl val="0"/>
      </c:catAx>
      <c:valAx>
        <c:axId val="149905792"/>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49899904"/>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26E-2"/>
          <c:y val="0.10504223231156511"/>
          <c:w val="0.90248383214870098"/>
          <c:h val="0.71848886901110531"/>
        </c:manualLayout>
      </c:layout>
      <c:barChart>
        <c:barDir val="col"/>
        <c:grouping val="clustered"/>
        <c:varyColors val="0"/>
        <c:ser>
          <c:idx val="0"/>
          <c:order val="0"/>
          <c:spPr>
            <a:solidFill>
              <a:srgbClr val="4F81BD"/>
            </a:solidFill>
            <a:ln w="25400">
              <a:noFill/>
            </a:ln>
          </c:spPr>
          <c:invertIfNegative val="0"/>
          <c:dPt>
            <c:idx val="0"/>
            <c:invertIfNegative val="0"/>
            <c:bubble3D val="0"/>
            <c:extLst xmlns:c16r2="http://schemas.microsoft.com/office/drawing/2015/06/chart">
              <c:ext xmlns:c16="http://schemas.microsoft.com/office/drawing/2014/chart" uri="{C3380CC4-5D6E-409C-BE32-E72D297353CC}">
                <c16:uniqueId val="{00000000-444A-426E-8BDF-90A2F0FCF6EF}"/>
              </c:ext>
            </c:extLst>
          </c:dPt>
          <c:dPt>
            <c:idx val="1"/>
            <c:invertIfNegative val="0"/>
            <c:bubble3D val="0"/>
            <c:extLst xmlns:c16r2="http://schemas.microsoft.com/office/drawing/2015/06/chart">
              <c:ext xmlns:c16="http://schemas.microsoft.com/office/drawing/2014/chart" uri="{C3380CC4-5D6E-409C-BE32-E72D297353CC}">
                <c16:uniqueId val="{00000001-444A-426E-8BDF-90A2F0FCF6EF}"/>
              </c:ext>
            </c:extLst>
          </c:dPt>
          <c:dPt>
            <c:idx val="2"/>
            <c:invertIfNegative val="0"/>
            <c:bubble3D val="0"/>
            <c:extLst xmlns:c16r2="http://schemas.microsoft.com/office/drawing/2015/06/chart">
              <c:ext xmlns:c16="http://schemas.microsoft.com/office/drawing/2014/chart" uri="{C3380CC4-5D6E-409C-BE32-E72D297353CC}">
                <c16:uniqueId val="{00000002-444A-426E-8BDF-90A2F0FCF6EF}"/>
              </c:ext>
            </c:extLst>
          </c:dPt>
          <c:dPt>
            <c:idx val="3"/>
            <c:invertIfNegative val="0"/>
            <c:bubble3D val="0"/>
            <c:extLst xmlns:c16r2="http://schemas.microsoft.com/office/drawing/2015/06/chart">
              <c:ext xmlns:c16="http://schemas.microsoft.com/office/drawing/2014/chart" uri="{C3380CC4-5D6E-409C-BE32-E72D297353CC}">
                <c16:uniqueId val="{00000003-444A-426E-8BDF-90A2F0FCF6EF}"/>
              </c:ext>
            </c:extLst>
          </c:dPt>
          <c:dPt>
            <c:idx val="4"/>
            <c:invertIfNegative val="0"/>
            <c:bubble3D val="0"/>
            <c:extLst xmlns:c16r2="http://schemas.microsoft.com/office/drawing/2015/06/chart">
              <c:ext xmlns:c16="http://schemas.microsoft.com/office/drawing/2014/chart" uri="{C3380CC4-5D6E-409C-BE32-E72D297353CC}">
                <c16:uniqueId val="{00000004-444A-426E-8BDF-90A2F0FCF6EF}"/>
              </c:ext>
            </c:extLst>
          </c:dPt>
          <c:dPt>
            <c:idx val="5"/>
            <c:invertIfNegative val="0"/>
            <c:bubble3D val="0"/>
            <c:extLst xmlns:c16r2="http://schemas.microsoft.com/office/drawing/2015/06/chart">
              <c:ext xmlns:c16="http://schemas.microsoft.com/office/drawing/2014/chart" uri="{C3380CC4-5D6E-409C-BE32-E72D297353CC}">
                <c16:uniqueId val="{00000005-444A-426E-8BDF-90A2F0FCF6EF}"/>
              </c:ext>
            </c:extLst>
          </c:dPt>
          <c:dLbls>
            <c:dLbl>
              <c:idx val="0"/>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1"/>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2"/>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3"/>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4"/>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5"/>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PELAPORAN'!$K$7:$P$7</c:f>
              <c:strCache>
                <c:ptCount val="6"/>
                <c:pt idx="0">
                  <c:v>TP 1</c:v>
                </c:pt>
                <c:pt idx="1">
                  <c:v>TP 2</c:v>
                </c:pt>
                <c:pt idx="2">
                  <c:v> TP 3</c:v>
                </c:pt>
                <c:pt idx="3">
                  <c:v>TP 4</c:v>
                </c:pt>
                <c:pt idx="4">
                  <c:v>TP  5</c:v>
                </c:pt>
                <c:pt idx="5">
                  <c:v>TP 6</c:v>
                </c:pt>
              </c:strCache>
            </c:strRef>
          </c:cat>
          <c:val>
            <c:numRef>
              <c:f>'GRAF PELAPORAN'!$K$131:$P$131</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7-444A-426E-8BDF-90A2F0FCF6EF}"/>
            </c:ext>
          </c:extLst>
        </c:ser>
        <c:dLbls>
          <c:showLegendKey val="0"/>
          <c:showVal val="0"/>
          <c:showCatName val="0"/>
          <c:showSerName val="0"/>
          <c:showPercent val="0"/>
          <c:showBubbleSize val="0"/>
        </c:dLbls>
        <c:gapWidth val="150"/>
        <c:axId val="151790720"/>
        <c:axId val="151792256"/>
      </c:barChart>
      <c:catAx>
        <c:axId val="151790720"/>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51792256"/>
        <c:crosses val="autoZero"/>
        <c:auto val="1"/>
        <c:lblAlgn val="ctr"/>
        <c:lblOffset val="100"/>
        <c:tickLblSkip val="1"/>
        <c:tickMarkSkip val="1"/>
        <c:noMultiLvlLbl val="0"/>
      </c:catAx>
      <c:valAx>
        <c:axId val="15179225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51790720"/>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26E-2"/>
          <c:y val="0.10504223231156511"/>
          <c:w val="0.90248383214870098"/>
          <c:h val="0.71848886901110531"/>
        </c:manualLayout>
      </c:layout>
      <c:barChart>
        <c:barDir val="col"/>
        <c:grouping val="clustered"/>
        <c:varyColors val="0"/>
        <c:ser>
          <c:idx val="0"/>
          <c:order val="0"/>
          <c:spPr>
            <a:solidFill>
              <a:srgbClr val="4F81BD"/>
            </a:solidFill>
            <a:ln w="25400">
              <a:noFill/>
            </a:ln>
          </c:spPr>
          <c:invertIfNegative val="0"/>
          <c:dPt>
            <c:idx val="0"/>
            <c:invertIfNegative val="0"/>
            <c:bubble3D val="0"/>
            <c:extLst xmlns:c16r2="http://schemas.microsoft.com/office/drawing/2015/06/chart">
              <c:ext xmlns:c16="http://schemas.microsoft.com/office/drawing/2014/chart" uri="{C3380CC4-5D6E-409C-BE32-E72D297353CC}">
                <c16:uniqueId val="{00000000-C23C-4CDE-AC59-A77AB57214E5}"/>
              </c:ext>
            </c:extLst>
          </c:dPt>
          <c:dPt>
            <c:idx val="1"/>
            <c:invertIfNegative val="0"/>
            <c:bubble3D val="0"/>
            <c:extLst xmlns:c16r2="http://schemas.microsoft.com/office/drawing/2015/06/chart">
              <c:ext xmlns:c16="http://schemas.microsoft.com/office/drawing/2014/chart" uri="{C3380CC4-5D6E-409C-BE32-E72D297353CC}">
                <c16:uniqueId val="{00000001-C23C-4CDE-AC59-A77AB57214E5}"/>
              </c:ext>
            </c:extLst>
          </c:dPt>
          <c:dPt>
            <c:idx val="2"/>
            <c:invertIfNegative val="0"/>
            <c:bubble3D val="0"/>
            <c:extLst xmlns:c16r2="http://schemas.microsoft.com/office/drawing/2015/06/chart">
              <c:ext xmlns:c16="http://schemas.microsoft.com/office/drawing/2014/chart" uri="{C3380CC4-5D6E-409C-BE32-E72D297353CC}">
                <c16:uniqueId val="{00000002-C23C-4CDE-AC59-A77AB57214E5}"/>
              </c:ext>
            </c:extLst>
          </c:dPt>
          <c:dPt>
            <c:idx val="3"/>
            <c:invertIfNegative val="0"/>
            <c:bubble3D val="0"/>
            <c:extLst xmlns:c16r2="http://schemas.microsoft.com/office/drawing/2015/06/chart">
              <c:ext xmlns:c16="http://schemas.microsoft.com/office/drawing/2014/chart" uri="{C3380CC4-5D6E-409C-BE32-E72D297353CC}">
                <c16:uniqueId val="{00000003-C23C-4CDE-AC59-A77AB57214E5}"/>
              </c:ext>
            </c:extLst>
          </c:dPt>
          <c:dPt>
            <c:idx val="4"/>
            <c:invertIfNegative val="0"/>
            <c:bubble3D val="0"/>
            <c:extLst xmlns:c16r2="http://schemas.microsoft.com/office/drawing/2015/06/chart">
              <c:ext xmlns:c16="http://schemas.microsoft.com/office/drawing/2014/chart" uri="{C3380CC4-5D6E-409C-BE32-E72D297353CC}">
                <c16:uniqueId val="{00000004-C23C-4CDE-AC59-A77AB57214E5}"/>
              </c:ext>
            </c:extLst>
          </c:dPt>
          <c:dPt>
            <c:idx val="5"/>
            <c:invertIfNegative val="0"/>
            <c:bubble3D val="0"/>
            <c:extLst xmlns:c16r2="http://schemas.microsoft.com/office/drawing/2015/06/chart">
              <c:ext xmlns:c16="http://schemas.microsoft.com/office/drawing/2014/chart" uri="{C3380CC4-5D6E-409C-BE32-E72D297353CC}">
                <c16:uniqueId val="{00000005-C23C-4CDE-AC59-A77AB57214E5}"/>
              </c:ext>
            </c:extLst>
          </c:dPt>
          <c:dLbls>
            <c:dLbl>
              <c:idx val="0"/>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1"/>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2"/>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3"/>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4"/>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5"/>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PELAPORAN'!$K$7:$P$7</c:f>
              <c:strCache>
                <c:ptCount val="6"/>
                <c:pt idx="0">
                  <c:v>TP 1</c:v>
                </c:pt>
                <c:pt idx="1">
                  <c:v>TP 2</c:v>
                </c:pt>
                <c:pt idx="2">
                  <c:v> TP 3</c:v>
                </c:pt>
                <c:pt idx="3">
                  <c:v>TP 4</c:v>
                </c:pt>
                <c:pt idx="4">
                  <c:v>TP  5</c:v>
                </c:pt>
                <c:pt idx="5">
                  <c:v>TP 6</c:v>
                </c:pt>
              </c:strCache>
            </c:strRef>
          </c:cat>
          <c:val>
            <c:numRef>
              <c:f>'GRAF PELAPORAN'!$K$8:$P$8</c:f>
              <c:numCache>
                <c:formatCode>General</c:formatCode>
                <c:ptCount val="6"/>
                <c:pt idx="0">
                  <c:v>0</c:v>
                </c:pt>
                <c:pt idx="1">
                  <c:v>0</c:v>
                </c:pt>
                <c:pt idx="2">
                  <c:v>0</c:v>
                </c:pt>
                <c:pt idx="3">
                  <c:v>1</c:v>
                </c:pt>
                <c:pt idx="4">
                  <c:v>0</c:v>
                </c:pt>
                <c:pt idx="5">
                  <c:v>0</c:v>
                </c:pt>
              </c:numCache>
            </c:numRef>
          </c:val>
          <c:extLst xmlns:c16r2="http://schemas.microsoft.com/office/drawing/2015/06/chart">
            <c:ext xmlns:c16="http://schemas.microsoft.com/office/drawing/2014/chart" uri="{C3380CC4-5D6E-409C-BE32-E72D297353CC}">
              <c16:uniqueId val="{00000007-C23C-4CDE-AC59-A77AB57214E5}"/>
            </c:ext>
          </c:extLst>
        </c:ser>
        <c:dLbls>
          <c:showLegendKey val="0"/>
          <c:showVal val="0"/>
          <c:showCatName val="0"/>
          <c:showSerName val="0"/>
          <c:showPercent val="0"/>
          <c:showBubbleSize val="0"/>
        </c:dLbls>
        <c:gapWidth val="150"/>
        <c:axId val="141942784"/>
        <c:axId val="141944320"/>
      </c:barChart>
      <c:catAx>
        <c:axId val="141942784"/>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41944320"/>
        <c:crosses val="autoZero"/>
        <c:auto val="1"/>
        <c:lblAlgn val="ctr"/>
        <c:lblOffset val="100"/>
        <c:tickLblSkip val="1"/>
        <c:tickMarkSkip val="1"/>
        <c:noMultiLvlLbl val="0"/>
      </c:catAx>
      <c:valAx>
        <c:axId val="14194432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41942784"/>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26E-2"/>
          <c:y val="0.10504223231156511"/>
          <c:w val="0.90248383214870098"/>
          <c:h val="0.71848886901110531"/>
        </c:manualLayout>
      </c:layout>
      <c:barChart>
        <c:barDir val="col"/>
        <c:grouping val="clustered"/>
        <c:varyColors val="0"/>
        <c:ser>
          <c:idx val="0"/>
          <c:order val="0"/>
          <c:spPr>
            <a:solidFill>
              <a:srgbClr val="4F81BD"/>
            </a:solidFill>
            <a:ln w="25400">
              <a:noFill/>
            </a:ln>
          </c:spPr>
          <c:invertIfNegative val="0"/>
          <c:dPt>
            <c:idx val="0"/>
            <c:invertIfNegative val="0"/>
            <c:bubble3D val="0"/>
            <c:extLst xmlns:c16r2="http://schemas.microsoft.com/office/drawing/2015/06/chart">
              <c:ext xmlns:c16="http://schemas.microsoft.com/office/drawing/2014/chart" uri="{C3380CC4-5D6E-409C-BE32-E72D297353CC}">
                <c16:uniqueId val="{00000000-A962-413C-B7F7-986AD91BD5ED}"/>
              </c:ext>
            </c:extLst>
          </c:dPt>
          <c:dPt>
            <c:idx val="1"/>
            <c:invertIfNegative val="0"/>
            <c:bubble3D val="0"/>
            <c:extLst xmlns:c16r2="http://schemas.microsoft.com/office/drawing/2015/06/chart">
              <c:ext xmlns:c16="http://schemas.microsoft.com/office/drawing/2014/chart" uri="{C3380CC4-5D6E-409C-BE32-E72D297353CC}">
                <c16:uniqueId val="{00000001-A962-413C-B7F7-986AD91BD5ED}"/>
              </c:ext>
            </c:extLst>
          </c:dPt>
          <c:dPt>
            <c:idx val="2"/>
            <c:invertIfNegative val="0"/>
            <c:bubble3D val="0"/>
            <c:extLst xmlns:c16r2="http://schemas.microsoft.com/office/drawing/2015/06/chart">
              <c:ext xmlns:c16="http://schemas.microsoft.com/office/drawing/2014/chart" uri="{C3380CC4-5D6E-409C-BE32-E72D297353CC}">
                <c16:uniqueId val="{00000002-A962-413C-B7F7-986AD91BD5ED}"/>
              </c:ext>
            </c:extLst>
          </c:dPt>
          <c:dPt>
            <c:idx val="3"/>
            <c:invertIfNegative val="0"/>
            <c:bubble3D val="0"/>
            <c:extLst xmlns:c16r2="http://schemas.microsoft.com/office/drawing/2015/06/chart">
              <c:ext xmlns:c16="http://schemas.microsoft.com/office/drawing/2014/chart" uri="{C3380CC4-5D6E-409C-BE32-E72D297353CC}">
                <c16:uniqueId val="{00000003-A962-413C-B7F7-986AD91BD5ED}"/>
              </c:ext>
            </c:extLst>
          </c:dPt>
          <c:dPt>
            <c:idx val="4"/>
            <c:invertIfNegative val="0"/>
            <c:bubble3D val="0"/>
            <c:extLst xmlns:c16r2="http://schemas.microsoft.com/office/drawing/2015/06/chart">
              <c:ext xmlns:c16="http://schemas.microsoft.com/office/drawing/2014/chart" uri="{C3380CC4-5D6E-409C-BE32-E72D297353CC}">
                <c16:uniqueId val="{00000004-A962-413C-B7F7-986AD91BD5ED}"/>
              </c:ext>
            </c:extLst>
          </c:dPt>
          <c:dPt>
            <c:idx val="5"/>
            <c:invertIfNegative val="0"/>
            <c:bubble3D val="0"/>
            <c:extLst xmlns:c16r2="http://schemas.microsoft.com/office/drawing/2015/06/chart">
              <c:ext xmlns:c16="http://schemas.microsoft.com/office/drawing/2014/chart" uri="{C3380CC4-5D6E-409C-BE32-E72D297353CC}">
                <c16:uniqueId val="{00000005-A962-413C-B7F7-986AD91BD5ED}"/>
              </c:ext>
            </c:extLst>
          </c:dPt>
          <c:dLbls>
            <c:dLbl>
              <c:idx val="0"/>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1"/>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2"/>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3"/>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4"/>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5"/>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PELAPORAN'!$C$7:$H$7</c:f>
              <c:strCache>
                <c:ptCount val="6"/>
                <c:pt idx="0">
                  <c:v>TP 1</c:v>
                </c:pt>
                <c:pt idx="1">
                  <c:v>TP 2</c:v>
                </c:pt>
                <c:pt idx="2">
                  <c:v> TP 3</c:v>
                </c:pt>
                <c:pt idx="3">
                  <c:v>TP 4</c:v>
                </c:pt>
                <c:pt idx="4">
                  <c:v>TP  5</c:v>
                </c:pt>
                <c:pt idx="5">
                  <c:v>TP 6</c:v>
                </c:pt>
              </c:strCache>
            </c:strRef>
          </c:cat>
          <c:val>
            <c:numRef>
              <c:f>'GRAF PELAPORAN'!$C$26:$H$26</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7-A962-413C-B7F7-986AD91BD5ED}"/>
            </c:ext>
          </c:extLst>
        </c:ser>
        <c:dLbls>
          <c:showLegendKey val="0"/>
          <c:showVal val="0"/>
          <c:showCatName val="0"/>
          <c:showSerName val="0"/>
          <c:showPercent val="0"/>
          <c:showBubbleSize val="0"/>
        </c:dLbls>
        <c:gapWidth val="150"/>
        <c:axId val="140470528"/>
        <c:axId val="140484608"/>
      </c:barChart>
      <c:catAx>
        <c:axId val="140470528"/>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40484608"/>
        <c:crosses val="autoZero"/>
        <c:auto val="1"/>
        <c:lblAlgn val="ctr"/>
        <c:lblOffset val="100"/>
        <c:tickLblSkip val="1"/>
        <c:tickMarkSkip val="1"/>
        <c:noMultiLvlLbl val="0"/>
      </c:catAx>
      <c:valAx>
        <c:axId val="140484608"/>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40470528"/>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26E-2"/>
          <c:y val="0.10504223231156511"/>
          <c:w val="0.90248383214870098"/>
          <c:h val="0.71848886901110531"/>
        </c:manualLayout>
      </c:layout>
      <c:barChart>
        <c:barDir val="col"/>
        <c:grouping val="clustered"/>
        <c:varyColors val="0"/>
        <c:ser>
          <c:idx val="0"/>
          <c:order val="0"/>
          <c:spPr>
            <a:solidFill>
              <a:srgbClr val="4F81BD"/>
            </a:solidFill>
            <a:ln w="25400">
              <a:noFill/>
            </a:ln>
          </c:spPr>
          <c:invertIfNegative val="0"/>
          <c:dPt>
            <c:idx val="0"/>
            <c:invertIfNegative val="0"/>
            <c:bubble3D val="0"/>
            <c:extLst xmlns:c16r2="http://schemas.microsoft.com/office/drawing/2015/06/chart">
              <c:ext xmlns:c16="http://schemas.microsoft.com/office/drawing/2014/chart" uri="{C3380CC4-5D6E-409C-BE32-E72D297353CC}">
                <c16:uniqueId val="{00000000-478B-488F-820D-0C01580063E4}"/>
              </c:ext>
            </c:extLst>
          </c:dPt>
          <c:dPt>
            <c:idx val="1"/>
            <c:invertIfNegative val="0"/>
            <c:bubble3D val="0"/>
            <c:extLst xmlns:c16r2="http://schemas.microsoft.com/office/drawing/2015/06/chart">
              <c:ext xmlns:c16="http://schemas.microsoft.com/office/drawing/2014/chart" uri="{C3380CC4-5D6E-409C-BE32-E72D297353CC}">
                <c16:uniqueId val="{00000001-478B-488F-820D-0C01580063E4}"/>
              </c:ext>
            </c:extLst>
          </c:dPt>
          <c:dPt>
            <c:idx val="2"/>
            <c:invertIfNegative val="0"/>
            <c:bubble3D val="0"/>
            <c:extLst xmlns:c16r2="http://schemas.microsoft.com/office/drawing/2015/06/chart">
              <c:ext xmlns:c16="http://schemas.microsoft.com/office/drawing/2014/chart" uri="{C3380CC4-5D6E-409C-BE32-E72D297353CC}">
                <c16:uniqueId val="{00000002-478B-488F-820D-0C01580063E4}"/>
              </c:ext>
            </c:extLst>
          </c:dPt>
          <c:dPt>
            <c:idx val="3"/>
            <c:invertIfNegative val="0"/>
            <c:bubble3D val="0"/>
            <c:extLst xmlns:c16r2="http://schemas.microsoft.com/office/drawing/2015/06/chart">
              <c:ext xmlns:c16="http://schemas.microsoft.com/office/drawing/2014/chart" uri="{C3380CC4-5D6E-409C-BE32-E72D297353CC}">
                <c16:uniqueId val="{00000003-478B-488F-820D-0C01580063E4}"/>
              </c:ext>
            </c:extLst>
          </c:dPt>
          <c:dPt>
            <c:idx val="4"/>
            <c:invertIfNegative val="0"/>
            <c:bubble3D val="0"/>
            <c:extLst xmlns:c16r2="http://schemas.microsoft.com/office/drawing/2015/06/chart">
              <c:ext xmlns:c16="http://schemas.microsoft.com/office/drawing/2014/chart" uri="{C3380CC4-5D6E-409C-BE32-E72D297353CC}">
                <c16:uniqueId val="{00000004-478B-488F-820D-0C01580063E4}"/>
              </c:ext>
            </c:extLst>
          </c:dPt>
          <c:dPt>
            <c:idx val="5"/>
            <c:invertIfNegative val="0"/>
            <c:bubble3D val="0"/>
            <c:extLst xmlns:c16r2="http://schemas.microsoft.com/office/drawing/2015/06/chart">
              <c:ext xmlns:c16="http://schemas.microsoft.com/office/drawing/2014/chart" uri="{C3380CC4-5D6E-409C-BE32-E72D297353CC}">
                <c16:uniqueId val="{00000005-478B-488F-820D-0C01580063E4}"/>
              </c:ext>
            </c:extLst>
          </c:dPt>
          <c:dLbls>
            <c:dLbl>
              <c:idx val="0"/>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1"/>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2"/>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3"/>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4"/>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5"/>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PELAPORAN'!$K$7:$P$7</c:f>
              <c:strCache>
                <c:ptCount val="6"/>
                <c:pt idx="0">
                  <c:v>TP 1</c:v>
                </c:pt>
                <c:pt idx="1">
                  <c:v>TP 2</c:v>
                </c:pt>
                <c:pt idx="2">
                  <c:v> TP 3</c:v>
                </c:pt>
                <c:pt idx="3">
                  <c:v>TP 4</c:v>
                </c:pt>
                <c:pt idx="4">
                  <c:v>TP  5</c:v>
                </c:pt>
                <c:pt idx="5">
                  <c:v>TP 6</c:v>
                </c:pt>
              </c:strCache>
            </c:strRef>
          </c:cat>
          <c:val>
            <c:numRef>
              <c:f>'GRAF PELAPORAN'!$K$26:$P$26</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7-478B-488F-820D-0C01580063E4}"/>
            </c:ext>
          </c:extLst>
        </c:ser>
        <c:dLbls>
          <c:showLegendKey val="0"/>
          <c:showVal val="0"/>
          <c:showCatName val="0"/>
          <c:showSerName val="0"/>
          <c:showPercent val="0"/>
          <c:showBubbleSize val="0"/>
        </c:dLbls>
        <c:gapWidth val="150"/>
        <c:axId val="151159552"/>
        <c:axId val="151161088"/>
      </c:barChart>
      <c:catAx>
        <c:axId val="151159552"/>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51161088"/>
        <c:crosses val="autoZero"/>
        <c:auto val="1"/>
        <c:lblAlgn val="ctr"/>
        <c:lblOffset val="100"/>
        <c:tickLblSkip val="1"/>
        <c:tickMarkSkip val="1"/>
        <c:noMultiLvlLbl val="0"/>
      </c:catAx>
      <c:valAx>
        <c:axId val="151161088"/>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51159552"/>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26E-2"/>
          <c:y val="0.10504223231156511"/>
          <c:w val="0.90248383214870098"/>
          <c:h val="0.71848886901110531"/>
        </c:manualLayout>
      </c:layout>
      <c:barChart>
        <c:barDir val="col"/>
        <c:grouping val="clustered"/>
        <c:varyColors val="0"/>
        <c:ser>
          <c:idx val="0"/>
          <c:order val="0"/>
          <c:spPr>
            <a:solidFill>
              <a:srgbClr val="4F81BD"/>
            </a:solidFill>
            <a:ln w="25400">
              <a:noFill/>
            </a:ln>
          </c:spPr>
          <c:invertIfNegative val="0"/>
          <c:dPt>
            <c:idx val="0"/>
            <c:invertIfNegative val="0"/>
            <c:bubble3D val="0"/>
            <c:extLst xmlns:c16r2="http://schemas.microsoft.com/office/drawing/2015/06/chart">
              <c:ext xmlns:c16="http://schemas.microsoft.com/office/drawing/2014/chart" uri="{C3380CC4-5D6E-409C-BE32-E72D297353CC}">
                <c16:uniqueId val="{00000000-E028-47D9-9AC7-89997F886F2F}"/>
              </c:ext>
            </c:extLst>
          </c:dPt>
          <c:dPt>
            <c:idx val="1"/>
            <c:invertIfNegative val="0"/>
            <c:bubble3D val="0"/>
            <c:extLst xmlns:c16r2="http://schemas.microsoft.com/office/drawing/2015/06/chart">
              <c:ext xmlns:c16="http://schemas.microsoft.com/office/drawing/2014/chart" uri="{C3380CC4-5D6E-409C-BE32-E72D297353CC}">
                <c16:uniqueId val="{00000001-E028-47D9-9AC7-89997F886F2F}"/>
              </c:ext>
            </c:extLst>
          </c:dPt>
          <c:dPt>
            <c:idx val="2"/>
            <c:invertIfNegative val="0"/>
            <c:bubble3D val="0"/>
            <c:extLst xmlns:c16r2="http://schemas.microsoft.com/office/drawing/2015/06/chart">
              <c:ext xmlns:c16="http://schemas.microsoft.com/office/drawing/2014/chart" uri="{C3380CC4-5D6E-409C-BE32-E72D297353CC}">
                <c16:uniqueId val="{00000002-E028-47D9-9AC7-89997F886F2F}"/>
              </c:ext>
            </c:extLst>
          </c:dPt>
          <c:dPt>
            <c:idx val="3"/>
            <c:invertIfNegative val="0"/>
            <c:bubble3D val="0"/>
            <c:extLst xmlns:c16r2="http://schemas.microsoft.com/office/drawing/2015/06/chart">
              <c:ext xmlns:c16="http://schemas.microsoft.com/office/drawing/2014/chart" uri="{C3380CC4-5D6E-409C-BE32-E72D297353CC}">
                <c16:uniqueId val="{00000003-E028-47D9-9AC7-89997F886F2F}"/>
              </c:ext>
            </c:extLst>
          </c:dPt>
          <c:dPt>
            <c:idx val="4"/>
            <c:invertIfNegative val="0"/>
            <c:bubble3D val="0"/>
            <c:extLst xmlns:c16r2="http://schemas.microsoft.com/office/drawing/2015/06/chart">
              <c:ext xmlns:c16="http://schemas.microsoft.com/office/drawing/2014/chart" uri="{C3380CC4-5D6E-409C-BE32-E72D297353CC}">
                <c16:uniqueId val="{00000004-E028-47D9-9AC7-89997F886F2F}"/>
              </c:ext>
            </c:extLst>
          </c:dPt>
          <c:dPt>
            <c:idx val="5"/>
            <c:invertIfNegative val="0"/>
            <c:bubble3D val="0"/>
            <c:extLst xmlns:c16r2="http://schemas.microsoft.com/office/drawing/2015/06/chart">
              <c:ext xmlns:c16="http://schemas.microsoft.com/office/drawing/2014/chart" uri="{C3380CC4-5D6E-409C-BE32-E72D297353CC}">
                <c16:uniqueId val="{00000005-E028-47D9-9AC7-89997F886F2F}"/>
              </c:ext>
            </c:extLst>
          </c:dPt>
          <c:dLbls>
            <c:dLbl>
              <c:idx val="0"/>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1"/>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2"/>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3"/>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4"/>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5"/>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PELAPORAN'!$C$7:$H$7</c:f>
              <c:strCache>
                <c:ptCount val="6"/>
                <c:pt idx="0">
                  <c:v>TP 1</c:v>
                </c:pt>
                <c:pt idx="1">
                  <c:v>TP 2</c:v>
                </c:pt>
                <c:pt idx="2">
                  <c:v> TP 3</c:v>
                </c:pt>
                <c:pt idx="3">
                  <c:v>TP 4</c:v>
                </c:pt>
                <c:pt idx="4">
                  <c:v>TP  5</c:v>
                </c:pt>
                <c:pt idx="5">
                  <c:v>TP 6</c:v>
                </c:pt>
              </c:strCache>
            </c:strRef>
          </c:cat>
          <c:val>
            <c:numRef>
              <c:f>'GRAF PELAPORAN'!$C$43:$H$43</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7-E028-47D9-9AC7-89997F886F2F}"/>
            </c:ext>
          </c:extLst>
        </c:ser>
        <c:dLbls>
          <c:showLegendKey val="0"/>
          <c:showVal val="0"/>
          <c:showCatName val="0"/>
          <c:showSerName val="0"/>
          <c:showPercent val="0"/>
          <c:showBubbleSize val="0"/>
        </c:dLbls>
        <c:gapWidth val="150"/>
        <c:axId val="150045440"/>
        <c:axId val="150046976"/>
      </c:barChart>
      <c:catAx>
        <c:axId val="150045440"/>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50046976"/>
        <c:crosses val="autoZero"/>
        <c:auto val="1"/>
        <c:lblAlgn val="ctr"/>
        <c:lblOffset val="100"/>
        <c:tickLblSkip val="1"/>
        <c:tickMarkSkip val="1"/>
        <c:noMultiLvlLbl val="0"/>
      </c:catAx>
      <c:valAx>
        <c:axId val="15004697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50045440"/>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26E-2"/>
          <c:y val="0.10504223231156511"/>
          <c:w val="0.90248383214870098"/>
          <c:h val="0.71848886901110531"/>
        </c:manualLayout>
      </c:layout>
      <c:barChart>
        <c:barDir val="col"/>
        <c:grouping val="clustered"/>
        <c:varyColors val="0"/>
        <c:ser>
          <c:idx val="0"/>
          <c:order val="0"/>
          <c:spPr>
            <a:solidFill>
              <a:srgbClr val="4F81BD"/>
            </a:solidFill>
            <a:ln w="25400">
              <a:noFill/>
            </a:ln>
          </c:spPr>
          <c:invertIfNegative val="0"/>
          <c:dPt>
            <c:idx val="0"/>
            <c:invertIfNegative val="0"/>
            <c:bubble3D val="0"/>
            <c:extLst xmlns:c16r2="http://schemas.microsoft.com/office/drawing/2015/06/chart">
              <c:ext xmlns:c16="http://schemas.microsoft.com/office/drawing/2014/chart" uri="{C3380CC4-5D6E-409C-BE32-E72D297353CC}">
                <c16:uniqueId val="{00000000-76C5-4929-8032-AC2DB67958B0}"/>
              </c:ext>
            </c:extLst>
          </c:dPt>
          <c:dPt>
            <c:idx val="1"/>
            <c:invertIfNegative val="0"/>
            <c:bubble3D val="0"/>
            <c:extLst xmlns:c16r2="http://schemas.microsoft.com/office/drawing/2015/06/chart">
              <c:ext xmlns:c16="http://schemas.microsoft.com/office/drawing/2014/chart" uri="{C3380CC4-5D6E-409C-BE32-E72D297353CC}">
                <c16:uniqueId val="{00000001-76C5-4929-8032-AC2DB67958B0}"/>
              </c:ext>
            </c:extLst>
          </c:dPt>
          <c:dPt>
            <c:idx val="2"/>
            <c:invertIfNegative val="0"/>
            <c:bubble3D val="0"/>
            <c:extLst xmlns:c16r2="http://schemas.microsoft.com/office/drawing/2015/06/chart">
              <c:ext xmlns:c16="http://schemas.microsoft.com/office/drawing/2014/chart" uri="{C3380CC4-5D6E-409C-BE32-E72D297353CC}">
                <c16:uniqueId val="{00000002-76C5-4929-8032-AC2DB67958B0}"/>
              </c:ext>
            </c:extLst>
          </c:dPt>
          <c:dPt>
            <c:idx val="3"/>
            <c:invertIfNegative val="0"/>
            <c:bubble3D val="0"/>
            <c:extLst xmlns:c16r2="http://schemas.microsoft.com/office/drawing/2015/06/chart">
              <c:ext xmlns:c16="http://schemas.microsoft.com/office/drawing/2014/chart" uri="{C3380CC4-5D6E-409C-BE32-E72D297353CC}">
                <c16:uniqueId val="{00000003-76C5-4929-8032-AC2DB67958B0}"/>
              </c:ext>
            </c:extLst>
          </c:dPt>
          <c:dPt>
            <c:idx val="4"/>
            <c:invertIfNegative val="0"/>
            <c:bubble3D val="0"/>
            <c:extLst xmlns:c16r2="http://schemas.microsoft.com/office/drawing/2015/06/chart">
              <c:ext xmlns:c16="http://schemas.microsoft.com/office/drawing/2014/chart" uri="{C3380CC4-5D6E-409C-BE32-E72D297353CC}">
                <c16:uniqueId val="{00000004-76C5-4929-8032-AC2DB67958B0}"/>
              </c:ext>
            </c:extLst>
          </c:dPt>
          <c:dPt>
            <c:idx val="5"/>
            <c:invertIfNegative val="0"/>
            <c:bubble3D val="0"/>
            <c:extLst xmlns:c16r2="http://schemas.microsoft.com/office/drawing/2015/06/chart">
              <c:ext xmlns:c16="http://schemas.microsoft.com/office/drawing/2014/chart" uri="{C3380CC4-5D6E-409C-BE32-E72D297353CC}">
                <c16:uniqueId val="{00000005-76C5-4929-8032-AC2DB67958B0}"/>
              </c:ext>
            </c:extLst>
          </c:dPt>
          <c:dLbls>
            <c:dLbl>
              <c:idx val="0"/>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1"/>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2"/>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3"/>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4"/>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5"/>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PELAPORAN'!$K$7:$P$7</c:f>
              <c:strCache>
                <c:ptCount val="6"/>
                <c:pt idx="0">
                  <c:v>TP 1</c:v>
                </c:pt>
                <c:pt idx="1">
                  <c:v>TP 2</c:v>
                </c:pt>
                <c:pt idx="2">
                  <c:v> TP 3</c:v>
                </c:pt>
                <c:pt idx="3">
                  <c:v>TP 4</c:v>
                </c:pt>
                <c:pt idx="4">
                  <c:v>TP  5</c:v>
                </c:pt>
                <c:pt idx="5">
                  <c:v>TP 6</c:v>
                </c:pt>
              </c:strCache>
            </c:strRef>
          </c:cat>
          <c:val>
            <c:numRef>
              <c:f>'GRAF PELAPORAN'!$K$43:$P$43</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7-76C5-4929-8032-AC2DB67958B0}"/>
            </c:ext>
          </c:extLst>
        </c:ser>
        <c:dLbls>
          <c:showLegendKey val="0"/>
          <c:showVal val="0"/>
          <c:showCatName val="0"/>
          <c:showSerName val="0"/>
          <c:showPercent val="0"/>
          <c:showBubbleSize val="0"/>
        </c:dLbls>
        <c:gapWidth val="150"/>
        <c:axId val="151530880"/>
        <c:axId val="151549056"/>
      </c:barChart>
      <c:catAx>
        <c:axId val="151530880"/>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51549056"/>
        <c:crosses val="autoZero"/>
        <c:auto val="1"/>
        <c:lblAlgn val="ctr"/>
        <c:lblOffset val="100"/>
        <c:tickLblSkip val="1"/>
        <c:tickMarkSkip val="1"/>
        <c:noMultiLvlLbl val="0"/>
      </c:catAx>
      <c:valAx>
        <c:axId val="151549056"/>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51530880"/>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26E-2"/>
          <c:y val="0.10504223231156511"/>
          <c:w val="0.90248383214870098"/>
          <c:h val="0.71848886901110531"/>
        </c:manualLayout>
      </c:layout>
      <c:barChart>
        <c:barDir val="col"/>
        <c:grouping val="clustered"/>
        <c:varyColors val="0"/>
        <c:ser>
          <c:idx val="0"/>
          <c:order val="0"/>
          <c:spPr>
            <a:solidFill>
              <a:srgbClr val="4F81BD"/>
            </a:solidFill>
            <a:ln w="25400">
              <a:noFill/>
            </a:ln>
          </c:spPr>
          <c:invertIfNegative val="0"/>
          <c:dPt>
            <c:idx val="0"/>
            <c:invertIfNegative val="0"/>
            <c:bubble3D val="0"/>
            <c:extLst xmlns:c16r2="http://schemas.microsoft.com/office/drawing/2015/06/chart">
              <c:ext xmlns:c16="http://schemas.microsoft.com/office/drawing/2014/chart" uri="{C3380CC4-5D6E-409C-BE32-E72D297353CC}">
                <c16:uniqueId val="{00000000-6818-40F0-93E2-4D23F667A367}"/>
              </c:ext>
            </c:extLst>
          </c:dPt>
          <c:dPt>
            <c:idx val="1"/>
            <c:invertIfNegative val="0"/>
            <c:bubble3D val="0"/>
            <c:extLst xmlns:c16r2="http://schemas.microsoft.com/office/drawing/2015/06/chart">
              <c:ext xmlns:c16="http://schemas.microsoft.com/office/drawing/2014/chart" uri="{C3380CC4-5D6E-409C-BE32-E72D297353CC}">
                <c16:uniqueId val="{00000001-6818-40F0-93E2-4D23F667A367}"/>
              </c:ext>
            </c:extLst>
          </c:dPt>
          <c:dPt>
            <c:idx val="2"/>
            <c:invertIfNegative val="0"/>
            <c:bubble3D val="0"/>
            <c:extLst xmlns:c16r2="http://schemas.microsoft.com/office/drawing/2015/06/chart">
              <c:ext xmlns:c16="http://schemas.microsoft.com/office/drawing/2014/chart" uri="{C3380CC4-5D6E-409C-BE32-E72D297353CC}">
                <c16:uniqueId val="{00000002-6818-40F0-93E2-4D23F667A367}"/>
              </c:ext>
            </c:extLst>
          </c:dPt>
          <c:dPt>
            <c:idx val="3"/>
            <c:invertIfNegative val="0"/>
            <c:bubble3D val="0"/>
            <c:extLst xmlns:c16r2="http://schemas.microsoft.com/office/drawing/2015/06/chart">
              <c:ext xmlns:c16="http://schemas.microsoft.com/office/drawing/2014/chart" uri="{C3380CC4-5D6E-409C-BE32-E72D297353CC}">
                <c16:uniqueId val="{00000003-6818-40F0-93E2-4D23F667A367}"/>
              </c:ext>
            </c:extLst>
          </c:dPt>
          <c:dPt>
            <c:idx val="4"/>
            <c:invertIfNegative val="0"/>
            <c:bubble3D val="0"/>
            <c:extLst xmlns:c16r2="http://schemas.microsoft.com/office/drawing/2015/06/chart">
              <c:ext xmlns:c16="http://schemas.microsoft.com/office/drawing/2014/chart" uri="{C3380CC4-5D6E-409C-BE32-E72D297353CC}">
                <c16:uniqueId val="{00000004-6818-40F0-93E2-4D23F667A367}"/>
              </c:ext>
            </c:extLst>
          </c:dPt>
          <c:dPt>
            <c:idx val="5"/>
            <c:invertIfNegative val="0"/>
            <c:bubble3D val="0"/>
            <c:extLst xmlns:c16r2="http://schemas.microsoft.com/office/drawing/2015/06/chart">
              <c:ext xmlns:c16="http://schemas.microsoft.com/office/drawing/2014/chart" uri="{C3380CC4-5D6E-409C-BE32-E72D297353CC}">
                <c16:uniqueId val="{00000005-6818-40F0-93E2-4D23F667A367}"/>
              </c:ext>
            </c:extLst>
          </c:dPt>
          <c:dLbls>
            <c:dLbl>
              <c:idx val="0"/>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1"/>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2"/>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3"/>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4"/>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5"/>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PELAPORAN'!$C$7:$H$7</c:f>
              <c:strCache>
                <c:ptCount val="6"/>
                <c:pt idx="0">
                  <c:v>TP 1</c:v>
                </c:pt>
                <c:pt idx="1">
                  <c:v>TP 2</c:v>
                </c:pt>
                <c:pt idx="2">
                  <c:v> TP 3</c:v>
                </c:pt>
                <c:pt idx="3">
                  <c:v>TP 4</c:v>
                </c:pt>
                <c:pt idx="4">
                  <c:v>TP  5</c:v>
                </c:pt>
                <c:pt idx="5">
                  <c:v>TP 6</c:v>
                </c:pt>
              </c:strCache>
            </c:strRef>
          </c:cat>
          <c:val>
            <c:numRef>
              <c:f>'GRAF PELAPORAN'!$C$61:$H$61</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7-6818-40F0-93E2-4D23F667A367}"/>
            </c:ext>
          </c:extLst>
        </c:ser>
        <c:dLbls>
          <c:showLegendKey val="0"/>
          <c:showVal val="0"/>
          <c:showCatName val="0"/>
          <c:showSerName val="0"/>
          <c:showPercent val="0"/>
          <c:showBubbleSize val="0"/>
        </c:dLbls>
        <c:gapWidth val="150"/>
        <c:axId val="151459328"/>
        <c:axId val="151460864"/>
      </c:barChart>
      <c:catAx>
        <c:axId val="151459328"/>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51460864"/>
        <c:crosses val="autoZero"/>
        <c:auto val="1"/>
        <c:lblAlgn val="ctr"/>
        <c:lblOffset val="100"/>
        <c:tickLblSkip val="1"/>
        <c:tickMarkSkip val="1"/>
        <c:noMultiLvlLbl val="0"/>
      </c:catAx>
      <c:valAx>
        <c:axId val="15146086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51459328"/>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26E-2"/>
          <c:y val="0.10504223231156511"/>
          <c:w val="0.90248383214870098"/>
          <c:h val="0.71848886901110531"/>
        </c:manualLayout>
      </c:layout>
      <c:barChart>
        <c:barDir val="col"/>
        <c:grouping val="clustered"/>
        <c:varyColors val="0"/>
        <c:ser>
          <c:idx val="0"/>
          <c:order val="0"/>
          <c:spPr>
            <a:solidFill>
              <a:srgbClr val="4F81BD"/>
            </a:solidFill>
            <a:ln w="25400">
              <a:noFill/>
            </a:ln>
          </c:spPr>
          <c:invertIfNegative val="0"/>
          <c:dPt>
            <c:idx val="0"/>
            <c:invertIfNegative val="0"/>
            <c:bubble3D val="0"/>
            <c:extLst xmlns:c16r2="http://schemas.microsoft.com/office/drawing/2015/06/chart">
              <c:ext xmlns:c16="http://schemas.microsoft.com/office/drawing/2014/chart" uri="{C3380CC4-5D6E-409C-BE32-E72D297353CC}">
                <c16:uniqueId val="{00000000-ED21-4461-81DD-3F04626B89E9}"/>
              </c:ext>
            </c:extLst>
          </c:dPt>
          <c:dPt>
            <c:idx val="1"/>
            <c:invertIfNegative val="0"/>
            <c:bubble3D val="0"/>
            <c:extLst xmlns:c16r2="http://schemas.microsoft.com/office/drawing/2015/06/chart">
              <c:ext xmlns:c16="http://schemas.microsoft.com/office/drawing/2014/chart" uri="{C3380CC4-5D6E-409C-BE32-E72D297353CC}">
                <c16:uniqueId val="{00000001-ED21-4461-81DD-3F04626B89E9}"/>
              </c:ext>
            </c:extLst>
          </c:dPt>
          <c:dPt>
            <c:idx val="2"/>
            <c:invertIfNegative val="0"/>
            <c:bubble3D val="0"/>
            <c:extLst xmlns:c16r2="http://schemas.microsoft.com/office/drawing/2015/06/chart">
              <c:ext xmlns:c16="http://schemas.microsoft.com/office/drawing/2014/chart" uri="{C3380CC4-5D6E-409C-BE32-E72D297353CC}">
                <c16:uniqueId val="{00000002-ED21-4461-81DD-3F04626B89E9}"/>
              </c:ext>
            </c:extLst>
          </c:dPt>
          <c:dPt>
            <c:idx val="3"/>
            <c:invertIfNegative val="0"/>
            <c:bubble3D val="0"/>
            <c:extLst xmlns:c16r2="http://schemas.microsoft.com/office/drawing/2015/06/chart">
              <c:ext xmlns:c16="http://schemas.microsoft.com/office/drawing/2014/chart" uri="{C3380CC4-5D6E-409C-BE32-E72D297353CC}">
                <c16:uniqueId val="{00000003-ED21-4461-81DD-3F04626B89E9}"/>
              </c:ext>
            </c:extLst>
          </c:dPt>
          <c:dPt>
            <c:idx val="4"/>
            <c:invertIfNegative val="0"/>
            <c:bubble3D val="0"/>
            <c:extLst xmlns:c16r2="http://schemas.microsoft.com/office/drawing/2015/06/chart">
              <c:ext xmlns:c16="http://schemas.microsoft.com/office/drawing/2014/chart" uri="{C3380CC4-5D6E-409C-BE32-E72D297353CC}">
                <c16:uniqueId val="{00000004-ED21-4461-81DD-3F04626B89E9}"/>
              </c:ext>
            </c:extLst>
          </c:dPt>
          <c:dPt>
            <c:idx val="5"/>
            <c:invertIfNegative val="0"/>
            <c:bubble3D val="0"/>
            <c:extLst xmlns:c16r2="http://schemas.microsoft.com/office/drawing/2015/06/chart">
              <c:ext xmlns:c16="http://schemas.microsoft.com/office/drawing/2014/chart" uri="{C3380CC4-5D6E-409C-BE32-E72D297353CC}">
                <c16:uniqueId val="{00000005-ED21-4461-81DD-3F04626B89E9}"/>
              </c:ext>
            </c:extLst>
          </c:dPt>
          <c:dLbls>
            <c:dLbl>
              <c:idx val="0"/>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1"/>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2"/>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3"/>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4"/>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5"/>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PELAPORAN'!$K$7:$P$7</c:f>
              <c:strCache>
                <c:ptCount val="6"/>
                <c:pt idx="0">
                  <c:v>TP 1</c:v>
                </c:pt>
                <c:pt idx="1">
                  <c:v>TP 2</c:v>
                </c:pt>
                <c:pt idx="2">
                  <c:v> TP 3</c:v>
                </c:pt>
                <c:pt idx="3">
                  <c:v>TP 4</c:v>
                </c:pt>
                <c:pt idx="4">
                  <c:v>TP  5</c:v>
                </c:pt>
                <c:pt idx="5">
                  <c:v>TP 6</c:v>
                </c:pt>
              </c:strCache>
            </c:strRef>
          </c:cat>
          <c:val>
            <c:numRef>
              <c:f>'GRAF PELAPORAN'!$K$61:$P$61</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7-ED21-4461-81DD-3F04626B89E9}"/>
            </c:ext>
          </c:extLst>
        </c:ser>
        <c:dLbls>
          <c:showLegendKey val="0"/>
          <c:showVal val="0"/>
          <c:showCatName val="0"/>
          <c:showSerName val="0"/>
          <c:showPercent val="0"/>
          <c:showBubbleSize val="0"/>
        </c:dLbls>
        <c:gapWidth val="150"/>
        <c:axId val="151601152"/>
        <c:axId val="151602688"/>
      </c:barChart>
      <c:catAx>
        <c:axId val="151601152"/>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51602688"/>
        <c:crosses val="autoZero"/>
        <c:auto val="1"/>
        <c:lblAlgn val="ctr"/>
        <c:lblOffset val="100"/>
        <c:tickLblSkip val="1"/>
        <c:tickMarkSkip val="1"/>
        <c:noMultiLvlLbl val="0"/>
      </c:catAx>
      <c:valAx>
        <c:axId val="151602688"/>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51601152"/>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26E-2"/>
          <c:y val="0.10504223231156511"/>
          <c:w val="0.90248383214870098"/>
          <c:h val="0.71848886901110531"/>
        </c:manualLayout>
      </c:layout>
      <c:barChart>
        <c:barDir val="col"/>
        <c:grouping val="clustered"/>
        <c:varyColors val="0"/>
        <c:ser>
          <c:idx val="0"/>
          <c:order val="0"/>
          <c:spPr>
            <a:solidFill>
              <a:srgbClr val="4F81BD"/>
            </a:solidFill>
            <a:ln w="25400">
              <a:noFill/>
            </a:ln>
          </c:spPr>
          <c:invertIfNegative val="0"/>
          <c:dPt>
            <c:idx val="0"/>
            <c:invertIfNegative val="0"/>
            <c:bubble3D val="0"/>
            <c:extLst xmlns:c16r2="http://schemas.microsoft.com/office/drawing/2015/06/chart">
              <c:ext xmlns:c16="http://schemas.microsoft.com/office/drawing/2014/chart" uri="{C3380CC4-5D6E-409C-BE32-E72D297353CC}">
                <c16:uniqueId val="{00000000-B137-4E8F-B204-EE5CAF8BF711}"/>
              </c:ext>
            </c:extLst>
          </c:dPt>
          <c:dPt>
            <c:idx val="1"/>
            <c:invertIfNegative val="0"/>
            <c:bubble3D val="0"/>
            <c:extLst xmlns:c16r2="http://schemas.microsoft.com/office/drawing/2015/06/chart">
              <c:ext xmlns:c16="http://schemas.microsoft.com/office/drawing/2014/chart" uri="{C3380CC4-5D6E-409C-BE32-E72D297353CC}">
                <c16:uniqueId val="{00000001-B137-4E8F-B204-EE5CAF8BF711}"/>
              </c:ext>
            </c:extLst>
          </c:dPt>
          <c:dPt>
            <c:idx val="2"/>
            <c:invertIfNegative val="0"/>
            <c:bubble3D val="0"/>
            <c:extLst xmlns:c16r2="http://schemas.microsoft.com/office/drawing/2015/06/chart">
              <c:ext xmlns:c16="http://schemas.microsoft.com/office/drawing/2014/chart" uri="{C3380CC4-5D6E-409C-BE32-E72D297353CC}">
                <c16:uniqueId val="{00000002-B137-4E8F-B204-EE5CAF8BF711}"/>
              </c:ext>
            </c:extLst>
          </c:dPt>
          <c:dPt>
            <c:idx val="3"/>
            <c:invertIfNegative val="0"/>
            <c:bubble3D val="0"/>
            <c:extLst xmlns:c16r2="http://schemas.microsoft.com/office/drawing/2015/06/chart">
              <c:ext xmlns:c16="http://schemas.microsoft.com/office/drawing/2014/chart" uri="{C3380CC4-5D6E-409C-BE32-E72D297353CC}">
                <c16:uniqueId val="{00000003-B137-4E8F-B204-EE5CAF8BF711}"/>
              </c:ext>
            </c:extLst>
          </c:dPt>
          <c:dPt>
            <c:idx val="4"/>
            <c:invertIfNegative val="0"/>
            <c:bubble3D val="0"/>
            <c:extLst xmlns:c16r2="http://schemas.microsoft.com/office/drawing/2015/06/chart">
              <c:ext xmlns:c16="http://schemas.microsoft.com/office/drawing/2014/chart" uri="{C3380CC4-5D6E-409C-BE32-E72D297353CC}">
                <c16:uniqueId val="{00000004-B137-4E8F-B204-EE5CAF8BF711}"/>
              </c:ext>
            </c:extLst>
          </c:dPt>
          <c:dPt>
            <c:idx val="5"/>
            <c:invertIfNegative val="0"/>
            <c:bubble3D val="0"/>
            <c:extLst xmlns:c16r2="http://schemas.microsoft.com/office/drawing/2015/06/chart">
              <c:ext xmlns:c16="http://schemas.microsoft.com/office/drawing/2014/chart" uri="{C3380CC4-5D6E-409C-BE32-E72D297353CC}">
                <c16:uniqueId val="{00000005-B137-4E8F-B204-EE5CAF8BF711}"/>
              </c:ext>
            </c:extLst>
          </c:dPt>
          <c:dLbls>
            <c:dLbl>
              <c:idx val="0"/>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1"/>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2"/>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3"/>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4"/>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dLbl>
              <c:idx val="5"/>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 PELAPORAN'!$C$7:$H$7</c:f>
              <c:strCache>
                <c:ptCount val="6"/>
                <c:pt idx="0">
                  <c:v>TP 1</c:v>
                </c:pt>
                <c:pt idx="1">
                  <c:v>TP 2</c:v>
                </c:pt>
                <c:pt idx="2">
                  <c:v> TP 3</c:v>
                </c:pt>
                <c:pt idx="3">
                  <c:v>TP 4</c:v>
                </c:pt>
                <c:pt idx="4">
                  <c:v>TP  5</c:v>
                </c:pt>
                <c:pt idx="5">
                  <c:v>TP 6</c:v>
                </c:pt>
              </c:strCache>
            </c:strRef>
          </c:cat>
          <c:val>
            <c:numRef>
              <c:f>'GRAF PELAPORAN'!$C$78:$H$78</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7-B137-4E8F-B204-EE5CAF8BF711}"/>
            </c:ext>
          </c:extLst>
        </c:ser>
        <c:dLbls>
          <c:showLegendKey val="0"/>
          <c:showVal val="0"/>
          <c:showCatName val="0"/>
          <c:showSerName val="0"/>
          <c:showPercent val="0"/>
          <c:showBubbleSize val="0"/>
        </c:dLbls>
        <c:gapWidth val="150"/>
        <c:axId val="151642496"/>
        <c:axId val="151644032"/>
      </c:barChart>
      <c:catAx>
        <c:axId val="151642496"/>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51644032"/>
        <c:crosses val="autoZero"/>
        <c:auto val="1"/>
        <c:lblAlgn val="ctr"/>
        <c:lblOffset val="100"/>
        <c:tickLblSkip val="1"/>
        <c:tickMarkSkip val="1"/>
        <c:noMultiLvlLbl val="0"/>
      </c:catAx>
      <c:valAx>
        <c:axId val="151644032"/>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51642496"/>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Style="combo" dx="16" fmlaLink="$G$11" fmlaRange="$G$12:$G$63" val="0"/>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microsoft.com/office/2007/relationships/hdphoto" Target="../media/hdphoto2.wdp"/><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image" Target="../media/image2.png"/><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0</xdr:col>
      <xdr:colOff>21167</xdr:colOff>
      <xdr:row>0</xdr:row>
      <xdr:rowOff>18521</xdr:rowOff>
    </xdr:from>
    <xdr:to>
      <xdr:col>1</xdr:col>
      <xdr:colOff>2109629</xdr:colOff>
      <xdr:row>2</xdr:row>
      <xdr:rowOff>42332</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21167" y="18521"/>
          <a:ext cx="2448295" cy="6270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3609975</xdr:colOff>
          <xdr:row>3</xdr:row>
          <xdr:rowOff>142875</xdr:rowOff>
        </xdr:from>
        <xdr:to>
          <xdr:col>3</xdr:col>
          <xdr:colOff>6019800</xdr:colOff>
          <xdr:row>4</xdr:row>
          <xdr:rowOff>152400</xdr:rowOff>
        </xdr:to>
        <xdr:sp macro="" textlink="">
          <xdr:nvSpPr>
            <xdr:cNvPr id="8196" name="Drop Down 4" hidden="1">
              <a:extLst>
                <a:ext uri="{63B3BB69-23CF-44E3-9099-C40C66FF867C}">
                  <a14:compatExt spid="_x0000_s8196"/>
                </a:ext>
              </a:extLst>
            </xdr:cNvPr>
            <xdr:cNvSpPr/>
          </xdr:nvSpPr>
          <xdr:spPr>
            <a:xfrm>
              <a:off x="0" y="0"/>
              <a:ext cx="0" cy="0"/>
            </a:xfrm>
            <a:prstGeom prst="rect">
              <a:avLst/>
            </a:prstGeom>
          </xdr:spPr>
        </xdr:sp>
        <xdr:clientData fPrintsWithSheet="0"/>
      </xdr:twoCellAnchor>
    </mc:Choice>
    <mc:Fallback/>
  </mc:AlternateContent>
  <xdr:twoCellAnchor editAs="oneCell">
    <xdr:from>
      <xdr:col>0</xdr:col>
      <xdr:colOff>0</xdr:colOff>
      <xdr:row>0</xdr:row>
      <xdr:rowOff>130969</xdr:rowOff>
    </xdr:from>
    <xdr:to>
      <xdr:col>2</xdr:col>
      <xdr:colOff>125892</xdr:colOff>
      <xdr:row>1</xdr:row>
      <xdr:rowOff>166687</xdr:rowOff>
    </xdr:to>
    <xdr:pic>
      <xdr:nvPicPr>
        <xdr:cNvPr id="5" name="Picture 4">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0" y="130969"/>
          <a:ext cx="2078517" cy="535781"/>
        </a:xfrm>
        <a:prstGeom prst="rect">
          <a:avLst/>
        </a:prstGeom>
      </xdr:spPr>
    </xdr:pic>
    <xdr:clientData/>
  </xdr:twoCellAnchor>
  <xdr:twoCellAnchor>
    <xdr:from>
      <xdr:col>3</xdr:col>
      <xdr:colOff>4405314</xdr:colOff>
      <xdr:row>0</xdr:row>
      <xdr:rowOff>142875</xdr:rowOff>
    </xdr:from>
    <xdr:to>
      <xdr:col>3</xdr:col>
      <xdr:colOff>5595939</xdr:colOff>
      <xdr:row>2</xdr:row>
      <xdr:rowOff>119062</xdr:rowOff>
    </xdr:to>
    <xdr:sp macro="" textlink="">
      <xdr:nvSpPr>
        <xdr:cNvPr id="6" name="Rectangle 5">
          <a:extLst>
            <a:ext uri="{FF2B5EF4-FFF2-40B4-BE49-F238E27FC236}">
              <a16:creationId xmlns:a16="http://schemas.microsoft.com/office/drawing/2014/main" xmlns="" id="{00000000-0008-0000-0200-000006000000}"/>
            </a:ext>
          </a:extLst>
        </xdr:cNvPr>
        <xdr:cNvSpPr/>
      </xdr:nvSpPr>
      <xdr:spPr bwMode="auto">
        <a:xfrm>
          <a:off x="7893845" y="142875"/>
          <a:ext cx="1190625" cy="928687"/>
        </a:xfrm>
        <a:prstGeom prst="rect">
          <a:avLst/>
        </a:prstGeom>
        <a:noFill/>
        <a:ln>
          <a:headEnd type="none" w="med" len="med"/>
          <a:tailEnd type="none" w="med" len="med"/>
        </a:ln>
        <a:extLst/>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ctr" upright="1"/>
        <a:lstStyle/>
        <a:p>
          <a:pPr algn="ctr"/>
          <a:r>
            <a:rPr lang="en-MY" sz="1200">
              <a:solidFill>
                <a:schemeClr val="bg1">
                  <a:lumMod val="50000"/>
                </a:schemeClr>
              </a:solidFill>
              <a:latin typeface="Arial Black" panose="020B0A04020102020204" pitchFamily="34" charset="0"/>
            </a:rPr>
            <a:t>LOGO SEKOLAH</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9</xdr:row>
      <xdr:rowOff>0</xdr:rowOff>
    </xdr:from>
    <xdr:to>
      <xdr:col>7</xdr:col>
      <xdr:colOff>614363</xdr:colOff>
      <xdr:row>19</xdr:row>
      <xdr:rowOff>176213</xdr:rowOff>
    </xdr:to>
    <xdr:graphicFrame macro="">
      <xdr:nvGraphicFramePr>
        <xdr:cNvPr id="39" name="Chart 3">
          <a:extLst>
            <a:ext uri="{FF2B5EF4-FFF2-40B4-BE49-F238E27FC236}">
              <a16:creationId xmlns:a16="http://schemas.microsoft.com/office/drawing/2014/main" xmlns=""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9</xdr:row>
      <xdr:rowOff>0</xdr:rowOff>
    </xdr:from>
    <xdr:to>
      <xdr:col>15</xdr:col>
      <xdr:colOff>614363</xdr:colOff>
      <xdr:row>19</xdr:row>
      <xdr:rowOff>176213</xdr:rowOff>
    </xdr:to>
    <xdr:graphicFrame macro="">
      <xdr:nvGraphicFramePr>
        <xdr:cNvPr id="40" name="Chart 3">
          <a:extLst>
            <a:ext uri="{FF2B5EF4-FFF2-40B4-BE49-F238E27FC236}">
              <a16:creationId xmlns:a16="http://schemas.microsoft.com/office/drawing/2014/main" xmlns="" id="{00000000-0008-0000-04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27</xdr:row>
      <xdr:rowOff>0</xdr:rowOff>
    </xdr:from>
    <xdr:to>
      <xdr:col>7</xdr:col>
      <xdr:colOff>614363</xdr:colOff>
      <xdr:row>37</xdr:row>
      <xdr:rowOff>176213</xdr:rowOff>
    </xdr:to>
    <xdr:graphicFrame macro="">
      <xdr:nvGraphicFramePr>
        <xdr:cNvPr id="41" name="Chart 3">
          <a:extLst>
            <a:ext uri="{FF2B5EF4-FFF2-40B4-BE49-F238E27FC236}">
              <a16:creationId xmlns:a16="http://schemas.microsoft.com/office/drawing/2014/main" xmlns="" id="{00000000-0008-0000-04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27</xdr:row>
      <xdr:rowOff>0</xdr:rowOff>
    </xdr:from>
    <xdr:to>
      <xdr:col>15</xdr:col>
      <xdr:colOff>614363</xdr:colOff>
      <xdr:row>37</xdr:row>
      <xdr:rowOff>176213</xdr:rowOff>
    </xdr:to>
    <xdr:graphicFrame macro="">
      <xdr:nvGraphicFramePr>
        <xdr:cNvPr id="42" name="Chart 3">
          <a:extLst>
            <a:ext uri="{FF2B5EF4-FFF2-40B4-BE49-F238E27FC236}">
              <a16:creationId xmlns:a16="http://schemas.microsoft.com/office/drawing/2014/main" xmlns="" id="{00000000-0008-0000-04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44</xdr:row>
      <xdr:rowOff>0</xdr:rowOff>
    </xdr:from>
    <xdr:to>
      <xdr:col>7</xdr:col>
      <xdr:colOff>614363</xdr:colOff>
      <xdr:row>54</xdr:row>
      <xdr:rowOff>176213</xdr:rowOff>
    </xdr:to>
    <xdr:graphicFrame macro="">
      <xdr:nvGraphicFramePr>
        <xdr:cNvPr id="43" name="Chart 3">
          <a:extLst>
            <a:ext uri="{FF2B5EF4-FFF2-40B4-BE49-F238E27FC236}">
              <a16:creationId xmlns:a16="http://schemas.microsoft.com/office/drawing/2014/main" xmlns="" id="{00000000-0008-0000-04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44</xdr:row>
      <xdr:rowOff>0</xdr:rowOff>
    </xdr:from>
    <xdr:to>
      <xdr:col>15</xdr:col>
      <xdr:colOff>614363</xdr:colOff>
      <xdr:row>54</xdr:row>
      <xdr:rowOff>176213</xdr:rowOff>
    </xdr:to>
    <xdr:graphicFrame macro="">
      <xdr:nvGraphicFramePr>
        <xdr:cNvPr id="48" name="Chart 3">
          <a:extLst>
            <a:ext uri="{FF2B5EF4-FFF2-40B4-BE49-F238E27FC236}">
              <a16:creationId xmlns:a16="http://schemas.microsoft.com/office/drawing/2014/main" xmlns="" id="{00000000-0008-0000-04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62</xdr:row>
      <xdr:rowOff>0</xdr:rowOff>
    </xdr:from>
    <xdr:to>
      <xdr:col>7</xdr:col>
      <xdr:colOff>614363</xdr:colOff>
      <xdr:row>72</xdr:row>
      <xdr:rowOff>176213</xdr:rowOff>
    </xdr:to>
    <xdr:graphicFrame macro="">
      <xdr:nvGraphicFramePr>
        <xdr:cNvPr id="49" name="Chart 3">
          <a:extLst>
            <a:ext uri="{FF2B5EF4-FFF2-40B4-BE49-F238E27FC236}">
              <a16:creationId xmlns:a16="http://schemas.microsoft.com/office/drawing/2014/main" xmlns="" id="{00000000-0008-0000-04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62</xdr:row>
      <xdr:rowOff>0</xdr:rowOff>
    </xdr:from>
    <xdr:to>
      <xdr:col>15</xdr:col>
      <xdr:colOff>614363</xdr:colOff>
      <xdr:row>72</xdr:row>
      <xdr:rowOff>176213</xdr:rowOff>
    </xdr:to>
    <xdr:graphicFrame macro="">
      <xdr:nvGraphicFramePr>
        <xdr:cNvPr id="50" name="Chart 3">
          <a:extLst>
            <a:ext uri="{FF2B5EF4-FFF2-40B4-BE49-F238E27FC236}">
              <a16:creationId xmlns:a16="http://schemas.microsoft.com/office/drawing/2014/main" xmlns="" id="{00000000-0008-0000-04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79</xdr:row>
      <xdr:rowOff>0</xdr:rowOff>
    </xdr:from>
    <xdr:to>
      <xdr:col>7</xdr:col>
      <xdr:colOff>614363</xdr:colOff>
      <xdr:row>89</xdr:row>
      <xdr:rowOff>176213</xdr:rowOff>
    </xdr:to>
    <xdr:graphicFrame macro="">
      <xdr:nvGraphicFramePr>
        <xdr:cNvPr id="26" name="Chart 3">
          <a:extLst>
            <a:ext uri="{FF2B5EF4-FFF2-40B4-BE49-F238E27FC236}">
              <a16:creationId xmlns:a16="http://schemas.microsoft.com/office/drawing/2014/main" xmlns="" id="{00000000-0008-0000-04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0</xdr:colOff>
      <xdr:row>79</xdr:row>
      <xdr:rowOff>0</xdr:rowOff>
    </xdr:from>
    <xdr:to>
      <xdr:col>15</xdr:col>
      <xdr:colOff>614363</xdr:colOff>
      <xdr:row>89</xdr:row>
      <xdr:rowOff>176213</xdr:rowOff>
    </xdr:to>
    <xdr:graphicFrame macro="">
      <xdr:nvGraphicFramePr>
        <xdr:cNvPr id="27" name="Chart 3">
          <a:extLst>
            <a:ext uri="{FF2B5EF4-FFF2-40B4-BE49-F238E27FC236}">
              <a16:creationId xmlns:a16="http://schemas.microsoft.com/office/drawing/2014/main" xmlns="" id="{00000000-0008-0000-04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97</xdr:row>
      <xdr:rowOff>0</xdr:rowOff>
    </xdr:from>
    <xdr:to>
      <xdr:col>7</xdr:col>
      <xdr:colOff>614363</xdr:colOff>
      <xdr:row>107</xdr:row>
      <xdr:rowOff>176213</xdr:rowOff>
    </xdr:to>
    <xdr:graphicFrame macro="">
      <xdr:nvGraphicFramePr>
        <xdr:cNvPr id="28" name="Chart 3">
          <a:extLst>
            <a:ext uri="{FF2B5EF4-FFF2-40B4-BE49-F238E27FC236}">
              <a16:creationId xmlns:a16="http://schemas.microsoft.com/office/drawing/2014/main" xmlns="" id="{00000000-0008-0000-04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0</xdr:colOff>
      <xdr:row>97</xdr:row>
      <xdr:rowOff>0</xdr:rowOff>
    </xdr:from>
    <xdr:to>
      <xdr:col>15</xdr:col>
      <xdr:colOff>614363</xdr:colOff>
      <xdr:row>107</xdr:row>
      <xdr:rowOff>176213</xdr:rowOff>
    </xdr:to>
    <xdr:graphicFrame macro="">
      <xdr:nvGraphicFramePr>
        <xdr:cNvPr id="29" name="Chart 3">
          <a:extLst>
            <a:ext uri="{FF2B5EF4-FFF2-40B4-BE49-F238E27FC236}">
              <a16:creationId xmlns:a16="http://schemas.microsoft.com/office/drawing/2014/main" xmlns="" id="{00000000-0008-0000-04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114</xdr:row>
      <xdr:rowOff>0</xdr:rowOff>
    </xdr:from>
    <xdr:to>
      <xdr:col>7</xdr:col>
      <xdr:colOff>614363</xdr:colOff>
      <xdr:row>124</xdr:row>
      <xdr:rowOff>176213</xdr:rowOff>
    </xdr:to>
    <xdr:graphicFrame macro="">
      <xdr:nvGraphicFramePr>
        <xdr:cNvPr id="30" name="Chart 3">
          <a:extLst>
            <a:ext uri="{FF2B5EF4-FFF2-40B4-BE49-F238E27FC236}">
              <a16:creationId xmlns:a16="http://schemas.microsoft.com/office/drawing/2014/main" xmlns="" id="{00000000-0008-0000-04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0</xdr:colOff>
      <xdr:row>114</xdr:row>
      <xdr:rowOff>0</xdr:rowOff>
    </xdr:from>
    <xdr:to>
      <xdr:col>15</xdr:col>
      <xdr:colOff>614363</xdr:colOff>
      <xdr:row>124</xdr:row>
      <xdr:rowOff>176213</xdr:rowOff>
    </xdr:to>
    <xdr:graphicFrame macro="">
      <xdr:nvGraphicFramePr>
        <xdr:cNvPr id="31" name="Chart 3">
          <a:extLst>
            <a:ext uri="{FF2B5EF4-FFF2-40B4-BE49-F238E27FC236}">
              <a16:creationId xmlns:a16="http://schemas.microsoft.com/office/drawing/2014/main" xmlns="" id="{00000000-0008-0000-04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132</xdr:row>
      <xdr:rowOff>0</xdr:rowOff>
    </xdr:from>
    <xdr:to>
      <xdr:col>7</xdr:col>
      <xdr:colOff>614363</xdr:colOff>
      <xdr:row>142</xdr:row>
      <xdr:rowOff>176213</xdr:rowOff>
    </xdr:to>
    <xdr:graphicFrame macro="">
      <xdr:nvGraphicFramePr>
        <xdr:cNvPr id="32" name="Chart 3">
          <a:extLst>
            <a:ext uri="{FF2B5EF4-FFF2-40B4-BE49-F238E27FC236}">
              <a16:creationId xmlns:a16="http://schemas.microsoft.com/office/drawing/2014/main" xmlns="" id="{00000000-0008-0000-04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132</xdr:row>
      <xdr:rowOff>0</xdr:rowOff>
    </xdr:from>
    <xdr:to>
      <xdr:col>15</xdr:col>
      <xdr:colOff>614363</xdr:colOff>
      <xdr:row>142</xdr:row>
      <xdr:rowOff>176213</xdr:rowOff>
    </xdr:to>
    <xdr:graphicFrame macro="">
      <xdr:nvGraphicFramePr>
        <xdr:cNvPr id="33" name="Chart 3">
          <a:extLst>
            <a:ext uri="{FF2B5EF4-FFF2-40B4-BE49-F238E27FC236}">
              <a16:creationId xmlns:a16="http://schemas.microsoft.com/office/drawing/2014/main" xmlns="" id="{00000000-0008-0000-04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0</xdr:col>
      <xdr:colOff>74839</xdr:colOff>
      <xdr:row>0</xdr:row>
      <xdr:rowOff>144575</xdr:rowOff>
    </xdr:from>
    <xdr:to>
      <xdr:col>3</xdr:col>
      <xdr:colOff>3953</xdr:colOff>
      <xdr:row>3</xdr:row>
      <xdr:rowOff>119061</xdr:rowOff>
    </xdr:to>
    <xdr:pic>
      <xdr:nvPicPr>
        <xdr:cNvPr id="18" name="Picture 17">
          <a:extLst>
            <a:ext uri="{FF2B5EF4-FFF2-40B4-BE49-F238E27FC236}">
              <a16:creationId xmlns:a16="http://schemas.microsoft.com/office/drawing/2014/main" xmlns="" id="{00000000-0008-0000-0400-000012000000}"/>
            </a:ext>
          </a:extLst>
        </xdr:cNvPr>
        <xdr:cNvPicPr>
          <a:picLocks noChangeAspect="1"/>
        </xdr:cNvPicPr>
      </xdr:nvPicPr>
      <xdr:blipFill>
        <a:blip xmlns:r="http://schemas.openxmlformats.org/officeDocument/2006/relationships" r:embed="rId17" cstate="print">
          <a:extLst>
            <a:ext uri="{BEBA8EAE-BF5A-486C-A8C5-ECC9F3942E4B}">
              <a14:imgProps xmlns:a14="http://schemas.microsoft.com/office/drawing/2010/main">
                <a14:imgLayer r:embed="rId18">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74839" y="144575"/>
          <a:ext cx="2281789" cy="5745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pp\Downloads\TEMPLATE%20PELAPORAN%201%20Bahasa%20IBAN-%20real%20template-%20WITHOUT%20KESELURUHAN-%20DRA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MAKLUMAT MURID"/>
      <sheetName val="BORANG DATA TRANSIT M&amp;T"/>
      <sheetName val="BORANG DATA TRANSIT MEMBACA"/>
      <sheetName val="BORANG DATA TRANSIT MENULIS"/>
      <sheetName val="LAPORAN ADAB MURID"/>
      <sheetName val="LAPORAN PENCAPAIAN MURID"/>
      <sheetName val="PERNYATAAN PRESTASI"/>
      <sheetName val="DATA TAHAP PENGUASAAN"/>
    </sheetNames>
    <sheetDataSet>
      <sheetData sheetId="0"/>
      <sheetData sheetId="1">
        <row r="20">
          <cell r="BZ20">
            <v>6</v>
          </cell>
        </row>
      </sheetData>
      <sheetData sheetId="2">
        <row r="19">
          <cell r="AZ19">
            <v>3</v>
          </cell>
        </row>
      </sheetData>
      <sheetData sheetId="3">
        <row r="20">
          <cell r="CB20">
            <v>3</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showGridLines="0" zoomScaleNormal="100" zoomScaleSheetLayoutView="100" workbookViewId="0">
      <pane ySplit="2" topLeftCell="A3" activePane="bottomLeft" state="frozen"/>
      <selection pane="bottomLeft" activeCell="B29" sqref="B29:K34"/>
    </sheetView>
  </sheetViews>
  <sheetFormatPr defaultColWidth="30" defaultRowHeight="15"/>
  <cols>
    <col min="1" max="1" width="3.85546875" style="80" customWidth="1"/>
    <col min="2" max="10" width="9.140625" style="80" customWidth="1"/>
    <col min="11" max="11" width="18.140625" style="80" customWidth="1"/>
    <col min="12" max="46" width="7.85546875" style="80" customWidth="1"/>
    <col min="47" max="16384" width="30" style="80"/>
  </cols>
  <sheetData>
    <row r="1" spans="1:12" ht="24" customHeight="1">
      <c r="A1" s="78" t="s">
        <v>102</v>
      </c>
      <c r="B1" s="79"/>
      <c r="C1" s="79"/>
      <c r="D1" s="79"/>
      <c r="E1" s="79"/>
      <c r="F1" s="79"/>
      <c r="G1" s="79"/>
      <c r="H1" s="79"/>
      <c r="I1" s="79"/>
      <c r="J1" s="79"/>
      <c r="K1" s="79"/>
    </row>
    <row r="2" spans="1:12" ht="21">
      <c r="A2" s="81" t="s">
        <v>103</v>
      </c>
      <c r="B2" s="82"/>
      <c r="C2" s="82"/>
      <c r="D2" s="82"/>
      <c r="E2" s="82"/>
      <c r="F2" s="82"/>
      <c r="G2" s="82"/>
      <c r="H2" s="82"/>
      <c r="I2" s="82"/>
      <c r="J2" s="82"/>
      <c r="K2" s="99" t="s">
        <v>125</v>
      </c>
    </row>
    <row r="4" spans="1:12">
      <c r="A4" s="83" t="s">
        <v>104</v>
      </c>
    </row>
    <row r="5" spans="1:12" ht="15" customHeight="1">
      <c r="A5" s="158" t="s">
        <v>105</v>
      </c>
      <c r="B5" s="158"/>
      <c r="C5" s="158"/>
      <c r="D5" s="158"/>
      <c r="E5" s="158"/>
      <c r="F5" s="158"/>
      <c r="G5" s="158"/>
      <c r="H5" s="158"/>
      <c r="I5" s="158"/>
      <c r="J5" s="158"/>
      <c r="K5" s="158"/>
    </row>
    <row r="6" spans="1:12">
      <c r="A6" s="158"/>
      <c r="B6" s="158"/>
      <c r="C6" s="158"/>
      <c r="D6" s="158"/>
      <c r="E6" s="158"/>
      <c r="F6" s="158"/>
      <c r="G6" s="158"/>
      <c r="H6" s="158"/>
      <c r="I6" s="158"/>
      <c r="J6" s="158"/>
      <c r="K6" s="158"/>
    </row>
    <row r="7" spans="1:12">
      <c r="A7" s="158"/>
      <c r="B7" s="158"/>
      <c r="C7" s="158"/>
      <c r="D7" s="158"/>
      <c r="E7" s="158"/>
      <c r="F7" s="158"/>
      <c r="G7" s="158"/>
      <c r="H7" s="158"/>
      <c r="I7" s="158"/>
      <c r="J7" s="158"/>
      <c r="K7" s="158"/>
    </row>
    <row r="8" spans="1:12">
      <c r="A8" s="158"/>
      <c r="B8" s="158"/>
      <c r="C8" s="158"/>
      <c r="D8" s="158"/>
      <c r="E8" s="158"/>
      <c r="F8" s="158"/>
      <c r="G8" s="158"/>
      <c r="H8" s="158"/>
      <c r="I8" s="158"/>
      <c r="J8" s="158"/>
      <c r="K8" s="158"/>
    </row>
    <row r="9" spans="1:12">
      <c r="A9" s="158"/>
      <c r="B9" s="158"/>
      <c r="C9" s="158"/>
      <c r="D9" s="158"/>
      <c r="E9" s="158"/>
      <c r="F9" s="158"/>
      <c r="G9" s="158"/>
      <c r="H9" s="158"/>
      <c r="I9" s="158"/>
      <c r="J9" s="158"/>
      <c r="K9" s="158"/>
    </row>
    <row r="10" spans="1:12">
      <c r="B10" s="84"/>
      <c r="C10" s="84"/>
      <c r="D10" s="85"/>
      <c r="E10" s="85"/>
      <c r="F10" s="85"/>
      <c r="G10" s="85"/>
      <c r="H10" s="85"/>
      <c r="I10" s="85"/>
      <c r="J10" s="85"/>
      <c r="K10" s="85"/>
    </row>
    <row r="11" spans="1:12">
      <c r="A11" s="86" t="s">
        <v>106</v>
      </c>
      <c r="B11" s="87" t="s">
        <v>107</v>
      </c>
      <c r="C11" s="88"/>
      <c r="D11" s="88"/>
      <c r="E11" s="88"/>
      <c r="F11" s="88"/>
      <c r="G11" s="88"/>
      <c r="H11" s="88"/>
      <c r="I11" s="88"/>
      <c r="J11" s="88"/>
      <c r="K11" s="88"/>
      <c r="L11" s="85"/>
    </row>
    <row r="12" spans="1:12">
      <c r="B12" s="89" t="s">
        <v>108</v>
      </c>
    </row>
    <row r="13" spans="1:12">
      <c r="B13" s="89" t="s">
        <v>109</v>
      </c>
    </row>
    <row r="14" spans="1:12">
      <c r="B14" s="89" t="s">
        <v>110</v>
      </c>
    </row>
    <row r="15" spans="1:12">
      <c r="B15" s="89" t="s">
        <v>165</v>
      </c>
    </row>
    <row r="16" spans="1:12">
      <c r="B16" s="89" t="s">
        <v>111</v>
      </c>
    </row>
    <row r="17" spans="1:13">
      <c r="B17" s="89" t="s">
        <v>112</v>
      </c>
    </row>
    <row r="19" spans="1:13">
      <c r="A19" s="86" t="s">
        <v>113</v>
      </c>
      <c r="B19" s="90" t="s">
        <v>114</v>
      </c>
      <c r="C19" s="91"/>
      <c r="D19" s="91"/>
      <c r="E19" s="91"/>
      <c r="F19" s="91"/>
      <c r="G19" s="91"/>
      <c r="H19" s="91"/>
      <c r="I19" s="91"/>
      <c r="J19" s="91"/>
      <c r="K19" s="91"/>
    </row>
    <row r="20" spans="1:13">
      <c r="B20" s="89" t="s">
        <v>115</v>
      </c>
    </row>
    <row r="21" spans="1:13">
      <c r="B21" s="89" t="s">
        <v>116</v>
      </c>
    </row>
    <row r="22" spans="1:13">
      <c r="B22" s="89" t="s">
        <v>117</v>
      </c>
    </row>
    <row r="23" spans="1:13">
      <c r="B23" s="89" t="s">
        <v>118</v>
      </c>
    </row>
    <row r="24" spans="1:13">
      <c r="B24" s="89" t="s">
        <v>119</v>
      </c>
    </row>
    <row r="25" spans="1:13">
      <c r="B25" s="89" t="s">
        <v>120</v>
      </c>
    </row>
    <row r="26" spans="1:13">
      <c r="B26" s="89" t="s">
        <v>121</v>
      </c>
    </row>
    <row r="28" spans="1:13">
      <c r="A28" s="86" t="s">
        <v>122</v>
      </c>
      <c r="B28" s="90" t="s">
        <v>70</v>
      </c>
      <c r="C28" s="91"/>
      <c r="D28" s="91"/>
      <c r="E28" s="91"/>
      <c r="F28" s="91"/>
      <c r="G28" s="91"/>
      <c r="H28" s="91"/>
      <c r="I28" s="91"/>
      <c r="J28" s="91"/>
      <c r="K28" s="91"/>
    </row>
    <row r="29" spans="1:13" ht="15" customHeight="1">
      <c r="B29" s="158" t="s">
        <v>166</v>
      </c>
      <c r="C29" s="158"/>
      <c r="D29" s="158"/>
      <c r="E29" s="158"/>
      <c r="F29" s="158"/>
      <c r="G29" s="158"/>
      <c r="H29" s="158"/>
      <c r="I29" s="158"/>
      <c r="J29" s="158"/>
      <c r="K29" s="158"/>
      <c r="M29" s="89"/>
    </row>
    <row r="30" spans="1:13">
      <c r="B30" s="158"/>
      <c r="C30" s="158"/>
      <c r="D30" s="158"/>
      <c r="E30" s="158"/>
      <c r="F30" s="158"/>
      <c r="G30" s="158"/>
      <c r="H30" s="158"/>
      <c r="I30" s="158"/>
      <c r="J30" s="158"/>
      <c r="K30" s="158"/>
      <c r="M30" s="89"/>
    </row>
    <row r="31" spans="1:13">
      <c r="B31" s="158"/>
      <c r="C31" s="158"/>
      <c r="D31" s="158"/>
      <c r="E31" s="158"/>
      <c r="F31" s="158"/>
      <c r="G31" s="158"/>
      <c r="H31" s="158"/>
      <c r="I31" s="158"/>
      <c r="J31" s="158"/>
      <c r="K31" s="158"/>
      <c r="M31" s="89"/>
    </row>
    <row r="32" spans="1:13">
      <c r="B32" s="158"/>
      <c r="C32" s="158"/>
      <c r="D32" s="158"/>
      <c r="E32" s="158"/>
      <c r="F32" s="158"/>
      <c r="G32" s="158"/>
      <c r="H32" s="158"/>
      <c r="I32" s="158"/>
      <c r="J32" s="158"/>
      <c r="K32" s="158"/>
      <c r="M32" s="89"/>
    </row>
    <row r="33" spans="1:22">
      <c r="B33" s="158"/>
      <c r="C33" s="158"/>
      <c r="D33" s="158"/>
      <c r="E33" s="158"/>
      <c r="F33" s="158"/>
      <c r="G33" s="158"/>
      <c r="H33" s="158"/>
      <c r="I33" s="158"/>
      <c r="J33" s="158"/>
      <c r="K33" s="158"/>
    </row>
    <row r="34" spans="1:22">
      <c r="B34" s="158"/>
      <c r="C34" s="158"/>
      <c r="D34" s="158"/>
      <c r="E34" s="158"/>
      <c r="F34" s="158"/>
      <c r="G34" s="158"/>
      <c r="H34" s="158"/>
      <c r="I34" s="158"/>
      <c r="J34" s="158"/>
      <c r="K34" s="158"/>
    </row>
    <row r="35" spans="1:22">
      <c r="L35" s="92"/>
      <c r="M35" s="92"/>
      <c r="N35" s="92"/>
      <c r="O35" s="92"/>
      <c r="P35" s="92"/>
      <c r="Q35" s="92"/>
      <c r="R35" s="92"/>
      <c r="S35" s="92"/>
      <c r="T35" s="92"/>
      <c r="U35" s="92"/>
      <c r="V35" s="92"/>
    </row>
    <row r="36" spans="1:22">
      <c r="A36" s="86" t="s">
        <v>123</v>
      </c>
      <c r="B36" s="90" t="s">
        <v>124</v>
      </c>
      <c r="C36" s="91"/>
      <c r="D36" s="91"/>
      <c r="E36" s="91"/>
      <c r="F36" s="91"/>
      <c r="G36" s="91"/>
      <c r="H36" s="91"/>
      <c r="I36" s="91"/>
      <c r="J36" s="91"/>
      <c r="K36" s="91"/>
      <c r="L36" s="93"/>
      <c r="M36" s="94"/>
      <c r="N36" s="92"/>
      <c r="O36" s="92"/>
      <c r="P36" s="92"/>
      <c r="Q36" s="92"/>
      <c r="R36" s="92"/>
      <c r="S36" s="92"/>
      <c r="T36" s="92"/>
      <c r="U36" s="92"/>
      <c r="V36" s="92"/>
    </row>
    <row r="37" spans="1:22" ht="32.25" customHeight="1">
      <c r="A37" s="95"/>
      <c r="B37" s="159" t="s">
        <v>167</v>
      </c>
      <c r="C37" s="159"/>
      <c r="D37" s="159"/>
      <c r="E37" s="159"/>
      <c r="F37" s="159"/>
      <c r="G37" s="159"/>
      <c r="H37" s="159"/>
      <c r="I37" s="159"/>
      <c r="J37" s="159"/>
      <c r="K37" s="159"/>
      <c r="L37" s="96"/>
      <c r="M37" s="157"/>
      <c r="N37" s="157"/>
      <c r="O37" s="157"/>
      <c r="P37" s="157"/>
      <c r="Q37" s="157"/>
      <c r="R37" s="157"/>
      <c r="S37" s="157"/>
      <c r="T37" s="157"/>
      <c r="U37" s="157"/>
      <c r="V37" s="157"/>
    </row>
    <row r="38" spans="1:22" ht="15" customHeight="1">
      <c r="A38" s="95"/>
      <c r="B38" s="119"/>
      <c r="C38" s="119"/>
      <c r="D38" s="119"/>
      <c r="E38" s="119"/>
      <c r="F38" s="119"/>
      <c r="G38" s="119"/>
      <c r="H38" s="119"/>
      <c r="I38" s="119"/>
      <c r="J38" s="119"/>
      <c r="K38" s="119"/>
      <c r="L38" s="96"/>
      <c r="M38" s="157"/>
      <c r="N38" s="157"/>
      <c r="O38" s="157"/>
      <c r="P38" s="157"/>
      <c r="Q38" s="157"/>
      <c r="R38" s="157"/>
      <c r="S38" s="157"/>
      <c r="T38" s="157"/>
      <c r="U38" s="157"/>
      <c r="V38" s="157"/>
    </row>
    <row r="39" spans="1:22" ht="13.5" customHeight="1">
      <c r="A39" s="95"/>
      <c r="B39" s="119"/>
      <c r="C39" s="119"/>
      <c r="D39" s="119"/>
      <c r="E39" s="119"/>
      <c r="F39" s="119"/>
      <c r="G39" s="119"/>
      <c r="H39" s="119"/>
      <c r="I39" s="119"/>
      <c r="J39" s="119"/>
      <c r="K39" s="119"/>
      <c r="L39" s="96"/>
      <c r="M39" s="157"/>
      <c r="N39" s="157"/>
      <c r="O39" s="157"/>
      <c r="P39" s="157"/>
      <c r="Q39" s="157"/>
      <c r="R39" s="157"/>
      <c r="S39" s="157"/>
      <c r="T39" s="157"/>
      <c r="U39" s="157"/>
      <c r="V39" s="157"/>
    </row>
    <row r="40" spans="1:22">
      <c r="A40" s="95"/>
      <c r="B40" s="119"/>
      <c r="C40" s="119"/>
      <c r="D40" s="119"/>
      <c r="E40" s="119"/>
      <c r="F40" s="119"/>
      <c r="G40" s="119"/>
      <c r="H40" s="119"/>
      <c r="I40" s="119"/>
      <c r="J40" s="119"/>
      <c r="K40" s="119"/>
      <c r="L40" s="96"/>
      <c r="M40" s="157"/>
      <c r="N40" s="157"/>
      <c r="O40" s="157"/>
      <c r="P40" s="157"/>
      <c r="Q40" s="157"/>
      <c r="R40" s="157"/>
      <c r="S40" s="157"/>
      <c r="T40" s="157"/>
      <c r="U40" s="157"/>
      <c r="V40" s="157"/>
    </row>
    <row r="41" spans="1:22" ht="15" customHeight="1">
      <c r="A41" s="95"/>
      <c r="B41" s="119"/>
      <c r="C41" s="119"/>
      <c r="D41" s="119"/>
      <c r="E41" s="119"/>
      <c r="F41" s="119"/>
      <c r="G41" s="119"/>
      <c r="H41" s="119"/>
      <c r="I41" s="119"/>
      <c r="J41" s="119"/>
      <c r="K41" s="119"/>
      <c r="L41" s="96"/>
      <c r="M41" s="157"/>
      <c r="N41" s="157"/>
      <c r="O41" s="157"/>
      <c r="P41" s="157"/>
      <c r="Q41" s="157"/>
      <c r="R41" s="157"/>
      <c r="S41" s="157"/>
      <c r="T41" s="157"/>
      <c r="U41" s="157"/>
      <c r="V41" s="157"/>
    </row>
    <row r="42" spans="1:22" ht="15" customHeight="1">
      <c r="A42" s="95"/>
      <c r="B42" s="119"/>
      <c r="C42" s="119"/>
      <c r="D42" s="119"/>
      <c r="E42" s="119"/>
      <c r="F42" s="119"/>
      <c r="G42" s="119"/>
      <c r="H42" s="119"/>
      <c r="I42" s="119"/>
      <c r="J42" s="119"/>
      <c r="K42" s="119"/>
      <c r="L42" s="96"/>
      <c r="M42" s="157"/>
      <c r="N42" s="157"/>
      <c r="O42" s="157"/>
      <c r="P42" s="157"/>
      <c r="Q42" s="157"/>
      <c r="R42" s="157"/>
      <c r="S42" s="157"/>
      <c r="T42" s="157"/>
      <c r="U42" s="157"/>
      <c r="V42" s="157"/>
    </row>
    <row r="43" spans="1:22" ht="15" customHeight="1">
      <c r="A43" s="95"/>
      <c r="B43" s="119"/>
      <c r="C43" s="119"/>
      <c r="D43" s="119"/>
      <c r="E43" s="119"/>
      <c r="F43" s="119"/>
      <c r="G43" s="119"/>
      <c r="H43" s="119"/>
      <c r="I43" s="119"/>
      <c r="J43" s="119"/>
      <c r="K43" s="119"/>
      <c r="L43" s="96"/>
      <c r="M43" s="157"/>
      <c r="N43" s="157"/>
      <c r="O43" s="157"/>
      <c r="P43" s="157"/>
      <c r="Q43" s="157"/>
      <c r="R43" s="157"/>
      <c r="S43" s="157"/>
      <c r="T43" s="157"/>
      <c r="U43" s="157"/>
      <c r="V43" s="157"/>
    </row>
    <row r="44" spans="1:22" ht="15" customHeight="1">
      <c r="A44" s="95"/>
      <c r="B44" s="119"/>
      <c r="C44" s="120"/>
      <c r="D44" s="120"/>
      <c r="E44" s="120"/>
      <c r="F44" s="120"/>
      <c r="G44" s="120"/>
      <c r="H44" s="120"/>
      <c r="I44" s="120"/>
      <c r="J44" s="120"/>
      <c r="K44" s="120"/>
      <c r="L44" s="96"/>
      <c r="M44" s="157"/>
      <c r="N44" s="157"/>
      <c r="O44" s="157"/>
      <c r="P44" s="157"/>
      <c r="Q44" s="157"/>
      <c r="R44" s="157"/>
      <c r="S44" s="157"/>
      <c r="T44" s="157"/>
      <c r="U44" s="157"/>
      <c r="V44" s="157"/>
    </row>
    <row r="45" spans="1:22" ht="15" customHeight="1">
      <c r="A45" s="95"/>
      <c r="B45" s="120"/>
      <c r="C45" s="120"/>
      <c r="D45" s="120"/>
      <c r="E45" s="120"/>
      <c r="F45" s="120"/>
      <c r="G45" s="120"/>
      <c r="H45" s="120"/>
      <c r="I45" s="120"/>
      <c r="J45" s="120"/>
      <c r="K45" s="120"/>
      <c r="L45" s="96"/>
      <c r="M45" s="97"/>
      <c r="N45" s="98"/>
      <c r="O45" s="98"/>
      <c r="P45" s="98"/>
      <c r="Q45" s="98"/>
      <c r="R45" s="98"/>
      <c r="S45" s="98"/>
      <c r="T45" s="98"/>
      <c r="U45" s="98"/>
      <c r="V45" s="98"/>
    </row>
    <row r="46" spans="1:22" ht="15" customHeight="1">
      <c r="A46" s="95"/>
      <c r="B46" s="120"/>
      <c r="C46" s="120"/>
      <c r="D46" s="120"/>
      <c r="E46" s="120"/>
      <c r="F46" s="120"/>
      <c r="G46" s="120"/>
      <c r="H46" s="120"/>
      <c r="I46" s="120"/>
      <c r="J46" s="120"/>
      <c r="K46" s="120"/>
      <c r="L46" s="96"/>
      <c r="M46" s="98"/>
      <c r="N46" s="98"/>
      <c r="O46" s="98"/>
      <c r="P46" s="98"/>
      <c r="Q46" s="98"/>
      <c r="R46" s="98"/>
      <c r="S46" s="98"/>
      <c r="T46" s="98"/>
      <c r="U46" s="98"/>
      <c r="V46" s="98"/>
    </row>
    <row r="47" spans="1:22" ht="15" customHeight="1">
      <c r="A47" s="95"/>
      <c r="B47" s="121"/>
      <c r="C47" s="120"/>
      <c r="D47" s="120"/>
      <c r="E47" s="120"/>
      <c r="F47" s="120"/>
      <c r="G47" s="120"/>
      <c r="H47" s="120"/>
      <c r="I47" s="120"/>
      <c r="J47" s="120"/>
      <c r="K47" s="120"/>
      <c r="L47" s="96"/>
      <c r="M47" s="98"/>
      <c r="N47" s="98"/>
      <c r="O47" s="98"/>
      <c r="P47" s="98"/>
      <c r="Q47" s="98"/>
      <c r="R47" s="98"/>
      <c r="S47" s="98"/>
      <c r="T47" s="98"/>
      <c r="U47" s="98"/>
      <c r="V47" s="98"/>
    </row>
    <row r="48" spans="1:22" ht="15" customHeight="1">
      <c r="A48" s="95"/>
      <c r="B48" s="119"/>
      <c r="C48" s="119"/>
      <c r="D48" s="119"/>
      <c r="E48" s="119"/>
      <c r="F48" s="119"/>
      <c r="G48" s="119"/>
      <c r="H48" s="119"/>
      <c r="I48" s="119"/>
      <c r="J48" s="119"/>
      <c r="K48" s="119"/>
      <c r="L48" s="96"/>
      <c r="M48" s="157"/>
      <c r="N48" s="157"/>
      <c r="O48" s="157"/>
      <c r="P48" s="157"/>
      <c r="Q48" s="157"/>
      <c r="R48" s="157"/>
      <c r="S48" s="157"/>
      <c r="T48" s="157"/>
      <c r="U48" s="157"/>
      <c r="V48" s="157"/>
    </row>
    <row r="49" spans="1:22" ht="15" customHeight="1">
      <c r="A49" s="95"/>
      <c r="B49" s="119"/>
      <c r="C49" s="119"/>
      <c r="D49" s="119"/>
      <c r="E49" s="119"/>
      <c r="F49" s="119"/>
      <c r="G49" s="119"/>
      <c r="H49" s="119"/>
      <c r="I49" s="119"/>
      <c r="J49" s="119"/>
      <c r="K49" s="119"/>
      <c r="L49" s="96"/>
      <c r="M49" s="157"/>
      <c r="N49" s="157"/>
      <c r="O49" s="157"/>
      <c r="P49" s="157"/>
      <c r="Q49" s="157"/>
      <c r="R49" s="157"/>
      <c r="S49" s="157"/>
      <c r="T49" s="157"/>
      <c r="U49" s="157"/>
      <c r="V49" s="157"/>
    </row>
    <row r="50" spans="1:22" ht="15" customHeight="1">
      <c r="A50" s="95"/>
      <c r="B50" s="119"/>
      <c r="C50" s="119"/>
      <c r="D50" s="119"/>
      <c r="E50" s="119"/>
      <c r="F50" s="119"/>
      <c r="G50" s="119"/>
      <c r="H50" s="119"/>
      <c r="I50" s="119"/>
      <c r="J50" s="119"/>
      <c r="K50" s="119"/>
      <c r="L50" s="92"/>
      <c r="M50" s="157"/>
      <c r="N50" s="157"/>
      <c r="O50" s="157"/>
      <c r="P50" s="157"/>
      <c r="Q50" s="157"/>
      <c r="R50" s="157"/>
      <c r="S50" s="157"/>
      <c r="T50" s="157"/>
      <c r="U50" s="157"/>
      <c r="V50" s="157"/>
    </row>
    <row r="51" spans="1:22" ht="15" customHeight="1">
      <c r="A51" s="95"/>
      <c r="B51" s="119"/>
      <c r="C51" s="119"/>
      <c r="D51" s="119"/>
      <c r="E51" s="119"/>
      <c r="F51" s="119"/>
      <c r="G51" s="119"/>
      <c r="H51" s="119"/>
      <c r="I51" s="119"/>
      <c r="J51" s="119"/>
      <c r="K51" s="119"/>
      <c r="L51" s="92"/>
      <c r="M51" s="157"/>
      <c r="N51" s="157"/>
      <c r="O51" s="157"/>
      <c r="P51" s="157"/>
      <c r="Q51" s="157"/>
      <c r="R51" s="157"/>
      <c r="S51" s="157"/>
      <c r="T51" s="157"/>
      <c r="U51" s="157"/>
      <c r="V51" s="157"/>
    </row>
    <row r="52" spans="1:22">
      <c r="B52" s="119"/>
      <c r="C52" s="119"/>
      <c r="D52" s="119"/>
      <c r="E52" s="119"/>
      <c r="F52" s="119"/>
      <c r="G52" s="119"/>
      <c r="H52" s="119"/>
      <c r="I52" s="119"/>
      <c r="J52" s="119"/>
      <c r="K52" s="119"/>
      <c r="L52" s="92"/>
      <c r="M52" s="157"/>
      <c r="N52" s="157"/>
      <c r="O52" s="157"/>
      <c r="P52" s="157"/>
      <c r="Q52" s="157"/>
      <c r="R52" s="157"/>
      <c r="S52" s="157"/>
      <c r="T52" s="157"/>
      <c r="U52" s="157"/>
      <c r="V52" s="157"/>
    </row>
    <row r="53" spans="1:22">
      <c r="B53" s="119"/>
      <c r="C53" s="119"/>
      <c r="D53" s="119"/>
      <c r="E53" s="119"/>
      <c r="F53" s="119"/>
      <c r="G53" s="119"/>
      <c r="H53" s="119"/>
      <c r="I53" s="119"/>
      <c r="J53" s="119"/>
      <c r="K53" s="119"/>
    </row>
  </sheetData>
  <sheetProtection algorithmName="SHA-512" hashValue="+/66mImJ66n4mays1iPweczkSAKABzZ8jvQXZN8X/BZSJuuUBb9Kc9F4KN18nMsaCjJ1uapDRws7UvNJM29YZg==" saltValue="Aswc3Xp9M62e5VXwH9sGfw==" spinCount="100000" sheet="1" objects="1" scenarios="1"/>
  <mergeCells count="9">
    <mergeCell ref="M48:V49"/>
    <mergeCell ref="M50:V51"/>
    <mergeCell ref="M52:V52"/>
    <mergeCell ref="A5:K9"/>
    <mergeCell ref="B29:K34"/>
    <mergeCell ref="M37:V40"/>
    <mergeCell ref="M41:V42"/>
    <mergeCell ref="M43:V44"/>
    <mergeCell ref="B37:K37"/>
  </mergeCells>
  <printOptions horizontalCentered="1"/>
  <pageMargins left="0.23622047244094491" right="0.23622047244094491" top="0.74803149606299213" bottom="0.74803149606299213" header="0.31496062992125984" footer="0.31496062992125984"/>
  <pageSetup paperSize="9" scale="9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5"/>
  <sheetViews>
    <sheetView showGridLines="0" tabSelected="1" zoomScale="90" zoomScaleNormal="90" workbookViewId="0">
      <selection activeCell="A9" sqref="A9:A10"/>
    </sheetView>
  </sheetViews>
  <sheetFormatPr defaultColWidth="0" defaultRowHeight="15"/>
  <cols>
    <col min="1" max="1" width="5.42578125" customWidth="1"/>
    <col min="2" max="2" width="41.5703125" customWidth="1"/>
    <col min="3" max="3" width="22.5703125" customWidth="1"/>
    <col min="4" max="4" width="8.85546875" style="5" bestFit="1" customWidth="1"/>
    <col min="5" max="16" width="21.7109375" customWidth="1"/>
    <col min="17" max="22" width="8.7109375" hidden="1" customWidth="1"/>
    <col min="23" max="24" width="13.85546875" hidden="1" customWidth="1"/>
    <col min="25" max="30" width="21.5703125" hidden="1" customWidth="1"/>
    <col min="31" max="31" width="3.140625" customWidth="1"/>
    <col min="32" max="33" width="9" hidden="1" customWidth="1"/>
    <col min="34" max="34" width="5.140625" hidden="1" customWidth="1"/>
    <col min="35" max="35" width="18" hidden="1" customWidth="1"/>
    <col min="36" max="36" width="37.28515625" hidden="1" customWidth="1"/>
    <col min="37" max="37" width="5.5703125" hidden="1" customWidth="1"/>
    <col min="38" max="40" width="22.140625" hidden="1" customWidth="1"/>
    <col min="41" max="41" width="37.28515625" hidden="1" customWidth="1"/>
    <col min="42" max="42" width="43.7109375" hidden="1" customWidth="1"/>
    <col min="43" max="43" width="8.85546875" hidden="1" customWidth="1"/>
    <col min="44" max="44" width="37.28515625" hidden="1" customWidth="1"/>
    <col min="45" max="63" width="0" hidden="1" customWidth="1"/>
  </cols>
  <sheetData>
    <row r="1" spans="1:47" ht="31.5" customHeight="1">
      <c r="A1" s="37"/>
      <c r="B1" s="1" t="s">
        <v>0</v>
      </c>
      <c r="C1" s="128" t="s">
        <v>198</v>
      </c>
      <c r="D1" s="128"/>
      <c r="E1" s="37"/>
      <c r="F1" s="37"/>
      <c r="G1" s="37"/>
      <c r="H1" s="156" t="s">
        <v>195</v>
      </c>
      <c r="I1" s="37"/>
      <c r="J1" s="37"/>
      <c r="K1" s="37"/>
      <c r="L1" s="37"/>
      <c r="M1" s="37"/>
      <c r="N1" s="37"/>
      <c r="O1" s="37"/>
      <c r="P1" s="37"/>
      <c r="Q1" s="37"/>
      <c r="R1" s="37"/>
      <c r="S1" s="37"/>
      <c r="T1" s="37"/>
      <c r="U1" s="37"/>
      <c r="V1" s="37"/>
      <c r="W1" s="37"/>
      <c r="X1" s="37"/>
      <c r="Y1" s="37"/>
      <c r="Z1" s="37"/>
      <c r="AA1" s="37"/>
      <c r="AB1" s="37"/>
      <c r="AC1" s="37"/>
      <c r="AD1" s="37"/>
      <c r="AH1" s="7" t="s">
        <v>1</v>
      </c>
      <c r="AI1" s="9" t="s">
        <v>64</v>
      </c>
      <c r="AJ1" s="11" t="s">
        <v>23</v>
      </c>
      <c r="AK1" s="12" t="e">
        <f>MATCH(C8,AI1:AI4,0)</f>
        <v>#N/A</v>
      </c>
      <c r="AM1" s="11"/>
      <c r="AN1" s="11"/>
      <c r="AO1" s="22" t="s">
        <v>61</v>
      </c>
      <c r="AP1" s="23" t="s">
        <v>63</v>
      </c>
      <c r="AQ1" s="23" t="s">
        <v>62</v>
      </c>
      <c r="AR1" s="24"/>
    </row>
    <row r="2" spans="1:47" ht="15.75">
      <c r="A2" s="37"/>
      <c r="B2" s="1" t="s">
        <v>2</v>
      </c>
      <c r="C2" s="128" t="s">
        <v>3</v>
      </c>
      <c r="D2" s="128"/>
      <c r="E2" s="37"/>
      <c r="F2" s="37"/>
      <c r="G2" s="37"/>
      <c r="H2" s="37"/>
      <c r="I2" s="37"/>
      <c r="J2" s="37"/>
      <c r="K2" s="37"/>
      <c r="L2" s="37"/>
      <c r="M2" s="37"/>
      <c r="N2" s="37"/>
      <c r="O2" s="37"/>
      <c r="P2" s="37"/>
      <c r="Q2" s="37"/>
      <c r="R2" s="37"/>
      <c r="S2" s="37"/>
      <c r="T2" s="37"/>
      <c r="U2" s="37"/>
      <c r="V2" s="37"/>
      <c r="W2" s="37"/>
      <c r="X2" s="37"/>
      <c r="Y2" s="37"/>
      <c r="Z2" s="37"/>
      <c r="AA2" s="37"/>
      <c r="AB2" s="37"/>
      <c r="AC2" s="37"/>
      <c r="AD2" s="37"/>
      <c r="AH2" s="7" t="s">
        <v>4</v>
      </c>
      <c r="AI2" t="s">
        <v>65</v>
      </c>
      <c r="AJ2" s="26" t="str">
        <f>IF(AO2=0,"",AO2)</f>
        <v>BAHASA ARAB</v>
      </c>
      <c r="AO2" s="26" t="str">
        <f>'DATA PERNYATAAN'!M3</f>
        <v>BAHASA ARAB</v>
      </c>
      <c r="AP2" s="7" t="s">
        <v>41</v>
      </c>
      <c r="AQ2" s="7">
        <v>1</v>
      </c>
      <c r="AR2" s="13" t="str">
        <f>'DATA PERNYATAAN'!M3</f>
        <v>BAHASA ARAB</v>
      </c>
    </row>
    <row r="3" spans="1:47" ht="15.75">
      <c r="A3" s="37"/>
      <c r="B3" s="1" t="s">
        <v>5</v>
      </c>
      <c r="C3" s="128" t="s">
        <v>6</v>
      </c>
      <c r="D3" s="128"/>
      <c r="E3" s="37"/>
      <c r="F3" s="37"/>
      <c r="G3" s="37"/>
      <c r="H3" s="37"/>
      <c r="I3" s="37"/>
      <c r="J3" s="37"/>
      <c r="K3" s="37"/>
      <c r="L3" s="37"/>
      <c r="M3" s="37"/>
      <c r="N3" s="37"/>
      <c r="O3" s="37"/>
      <c r="P3" s="37"/>
      <c r="Q3" s="37"/>
      <c r="R3" s="37"/>
      <c r="S3" s="37"/>
      <c r="T3" s="37"/>
      <c r="U3" s="37"/>
      <c r="V3" s="37"/>
      <c r="W3" s="37"/>
      <c r="X3" s="37"/>
      <c r="Y3" s="37"/>
      <c r="Z3" s="37"/>
      <c r="AA3" s="37"/>
      <c r="AB3" s="37"/>
      <c r="AC3" s="37"/>
      <c r="AD3" s="37"/>
      <c r="AH3" s="7" t="s">
        <v>52</v>
      </c>
      <c r="AI3" t="s">
        <v>63</v>
      </c>
      <c r="AJ3" s="26" t="str">
        <f t="shared" ref="AJ3:AJ61" si="0">IF(AO3=0,"",AO3)</f>
        <v>BAHASA TAMIL</v>
      </c>
      <c r="AO3" s="26" t="str">
        <f>'DATA PERNYATAAN'!M4</f>
        <v>BAHASA TAMIL</v>
      </c>
      <c r="AP3" s="7" t="s">
        <v>42</v>
      </c>
      <c r="AQ3" s="7">
        <v>2</v>
      </c>
      <c r="AR3" s="13" t="str">
        <f>'DATA PERNYATAAN'!M4</f>
        <v>BAHASA TAMIL</v>
      </c>
    </row>
    <row r="4" spans="1:47" ht="15.75">
      <c r="A4" s="37"/>
      <c r="B4" s="1" t="s">
        <v>140</v>
      </c>
      <c r="C4" s="160" t="s">
        <v>141</v>
      </c>
      <c r="D4" s="160"/>
      <c r="E4" s="160"/>
      <c r="F4" s="37"/>
      <c r="G4" s="37"/>
      <c r="H4" s="37"/>
      <c r="I4" s="37"/>
      <c r="J4" s="37"/>
      <c r="K4" s="37"/>
      <c r="L4" s="37"/>
      <c r="M4" s="37"/>
      <c r="N4" s="37"/>
      <c r="O4" s="37"/>
      <c r="P4" s="37"/>
      <c r="Q4" s="37"/>
      <c r="R4" s="37"/>
      <c r="S4" s="37"/>
      <c r="T4" s="37"/>
      <c r="U4" s="37"/>
      <c r="V4" s="37"/>
      <c r="W4" s="37"/>
      <c r="X4" s="37"/>
      <c r="Y4" s="37"/>
      <c r="Z4" s="37"/>
      <c r="AA4" s="37"/>
      <c r="AB4" s="37"/>
      <c r="AC4" s="37"/>
      <c r="AD4" s="37"/>
      <c r="AH4" s="7" t="s">
        <v>53</v>
      </c>
      <c r="AI4" t="s">
        <v>62</v>
      </c>
      <c r="AJ4" s="26" t="str">
        <f t="shared" si="0"/>
        <v>BAHASA CINA</v>
      </c>
      <c r="AO4" s="26" t="str">
        <f>'DATA PERNYATAAN'!M5</f>
        <v>BAHASA CINA</v>
      </c>
      <c r="AP4" s="7" t="s">
        <v>43</v>
      </c>
      <c r="AQ4" s="7">
        <v>3</v>
      </c>
      <c r="AR4" s="13" t="str">
        <f>'DATA PERNYATAAN'!M5</f>
        <v>BAHASA CINA</v>
      </c>
    </row>
    <row r="5" spans="1:47" ht="15.75">
      <c r="A5" s="37"/>
      <c r="B5" s="1"/>
      <c r="C5" s="75"/>
      <c r="D5" s="37"/>
      <c r="E5" s="37"/>
      <c r="F5" s="37"/>
      <c r="G5" s="37"/>
      <c r="H5" s="37"/>
      <c r="I5" s="37"/>
      <c r="J5" s="37"/>
      <c r="K5" s="37"/>
      <c r="L5" s="37"/>
      <c r="M5" s="37"/>
      <c r="N5" s="37"/>
      <c r="O5" s="37"/>
      <c r="P5" s="37"/>
      <c r="Q5" s="37"/>
      <c r="R5" s="37"/>
      <c r="S5" s="37"/>
      <c r="T5" s="37"/>
      <c r="U5" s="37"/>
      <c r="V5" s="37"/>
      <c r="W5" s="37"/>
      <c r="X5" s="37"/>
      <c r="Y5" s="37"/>
      <c r="Z5" s="37"/>
      <c r="AA5" s="37"/>
      <c r="AB5" s="37"/>
      <c r="AC5" s="37"/>
      <c r="AD5" s="37"/>
      <c r="AH5" s="7" t="s">
        <v>54</v>
      </c>
      <c r="AJ5" s="26" t="str">
        <f t="shared" si="0"/>
        <v>BAHASA INGGERIS</v>
      </c>
      <c r="AO5" s="26" t="str">
        <f>'DATA PERNYATAAN'!M6</f>
        <v>BAHASA INGGERIS</v>
      </c>
      <c r="AP5" s="7" t="s">
        <v>44</v>
      </c>
      <c r="AQ5" s="7">
        <v>4</v>
      </c>
      <c r="AR5" s="13" t="str">
        <f>'DATA PERNYATAAN'!M6</f>
        <v>BAHASA INGGERIS</v>
      </c>
    </row>
    <row r="6" spans="1:47" ht="21" customHeight="1">
      <c r="A6" s="124"/>
      <c r="B6" s="123" t="s">
        <v>143</v>
      </c>
      <c r="C6" s="127" t="s">
        <v>7</v>
      </c>
      <c r="D6" s="127"/>
      <c r="E6" s="124"/>
      <c r="F6" s="124"/>
      <c r="G6" s="124"/>
      <c r="H6" s="124"/>
      <c r="I6" s="125"/>
      <c r="J6" s="124"/>
      <c r="K6" s="130"/>
      <c r="L6" s="124"/>
      <c r="M6" s="124"/>
      <c r="N6" s="124"/>
      <c r="O6" s="124"/>
      <c r="P6" s="124"/>
      <c r="Q6" s="124"/>
      <c r="R6" s="124"/>
      <c r="S6" s="124"/>
      <c r="T6" s="124"/>
      <c r="U6" s="124"/>
      <c r="V6" s="124"/>
      <c r="W6" s="37"/>
      <c r="X6" s="37"/>
      <c r="Y6" s="37"/>
      <c r="Z6" s="37"/>
      <c r="AA6" s="37"/>
      <c r="AB6" s="37"/>
      <c r="AC6" s="37"/>
      <c r="AD6" s="37"/>
      <c r="AH6" s="7" t="s">
        <v>8</v>
      </c>
      <c r="AI6" s="9" t="s">
        <v>80</v>
      </c>
      <c r="AJ6" s="26" t="str">
        <f t="shared" si="0"/>
        <v>BAHASA KADAZANDUSUN</v>
      </c>
      <c r="AO6" s="26" t="str">
        <f>'DATA PERNYATAAN'!M7</f>
        <v>BAHASA KADAZANDUSUN</v>
      </c>
      <c r="AP6" s="7" t="s">
        <v>24</v>
      </c>
      <c r="AQ6" s="7">
        <v>5</v>
      </c>
      <c r="AR6" s="13" t="str">
        <f>'DATA PERNYATAAN'!M7</f>
        <v>BAHASA KADAZANDUSUN</v>
      </c>
    </row>
    <row r="7" spans="1:47" ht="21" customHeight="1">
      <c r="A7" s="124"/>
      <c r="B7" s="123" t="s">
        <v>194</v>
      </c>
      <c r="C7" s="165" t="s">
        <v>199</v>
      </c>
      <c r="D7" s="165"/>
      <c r="E7" s="124"/>
      <c r="F7" s="124"/>
      <c r="G7" s="123" t="s">
        <v>138</v>
      </c>
      <c r="H7" s="125" t="s">
        <v>238</v>
      </c>
      <c r="I7" s="124"/>
      <c r="J7" s="124"/>
      <c r="K7" s="124"/>
      <c r="L7" s="124"/>
      <c r="M7" s="124"/>
      <c r="N7" s="124"/>
      <c r="O7" s="124"/>
      <c r="P7" s="124"/>
      <c r="Q7" s="124"/>
      <c r="R7" s="124"/>
      <c r="S7" s="124"/>
      <c r="T7" s="124"/>
      <c r="U7" s="124"/>
      <c r="V7" s="124"/>
      <c r="W7" s="37"/>
      <c r="X7" s="37"/>
      <c r="Y7" s="37"/>
      <c r="Z7" s="37"/>
      <c r="AA7" s="37"/>
      <c r="AB7" s="37"/>
      <c r="AC7" s="37"/>
      <c r="AD7" s="37"/>
      <c r="AH7" s="7" t="s">
        <v>55</v>
      </c>
      <c r="AI7" t="s">
        <v>81</v>
      </c>
      <c r="AJ7" s="26" t="str">
        <f t="shared" si="0"/>
        <v>BAHASA MELAYU</v>
      </c>
      <c r="AO7" s="26" t="str">
        <f>'DATA PERNYATAAN'!M8</f>
        <v>BAHASA MELAYU</v>
      </c>
      <c r="AP7" s="7" t="s">
        <v>25</v>
      </c>
      <c r="AQ7" s="7">
        <v>6</v>
      </c>
      <c r="AR7" s="13" t="str">
        <f>'DATA PERNYATAAN'!M8</f>
        <v>BAHASA MELAYU</v>
      </c>
    </row>
    <row r="8" spans="1:47" ht="21.75" customHeight="1">
      <c r="A8" s="124"/>
      <c r="B8" s="123"/>
      <c r="C8" s="123"/>
      <c r="D8" s="129"/>
      <c r="E8" s="126"/>
      <c r="F8" s="126"/>
      <c r="G8" s="126"/>
      <c r="H8" s="126"/>
      <c r="I8" s="126"/>
      <c r="J8" s="126"/>
      <c r="K8" s="126"/>
      <c r="L8" s="126"/>
      <c r="M8" s="126"/>
      <c r="N8" s="126"/>
      <c r="O8" s="126"/>
      <c r="P8" s="126"/>
      <c r="Q8" s="126"/>
      <c r="R8" s="126"/>
      <c r="S8" s="126"/>
      <c r="T8" s="126"/>
      <c r="U8" s="126"/>
      <c r="V8" s="126"/>
      <c r="W8" s="37"/>
      <c r="X8" s="37"/>
      <c r="Y8" s="37"/>
      <c r="Z8" s="37"/>
      <c r="AA8" s="37"/>
      <c r="AB8" s="37"/>
      <c r="AC8" s="37"/>
      <c r="AD8" s="37"/>
      <c r="AH8" s="7" t="s">
        <v>56</v>
      </c>
      <c r="AI8" t="s">
        <v>82</v>
      </c>
      <c r="AJ8" s="26" t="str">
        <f t="shared" si="0"/>
        <v>BAHASA IBAN</v>
      </c>
      <c r="AO8" s="26" t="str">
        <f>'DATA PERNYATAAN'!M9</f>
        <v>BAHASA IBAN</v>
      </c>
      <c r="AP8" s="7" t="s">
        <v>26</v>
      </c>
      <c r="AQ8" s="7">
        <v>7</v>
      </c>
      <c r="AR8" s="13" t="str">
        <f>'DATA PERNYATAAN'!M9</f>
        <v>BAHASA IBAN</v>
      </c>
      <c r="AU8" s="7"/>
    </row>
    <row r="9" spans="1:47" ht="18.75" customHeight="1">
      <c r="A9" s="161" t="s">
        <v>50</v>
      </c>
      <c r="B9" s="161" t="s">
        <v>10</v>
      </c>
      <c r="C9" s="163" t="s">
        <v>11</v>
      </c>
      <c r="D9" s="161" t="s">
        <v>12</v>
      </c>
      <c r="E9" s="100" t="s">
        <v>84</v>
      </c>
      <c r="F9" s="100" t="s">
        <v>85</v>
      </c>
      <c r="G9" s="100" t="s">
        <v>86</v>
      </c>
      <c r="H9" s="100" t="s">
        <v>87</v>
      </c>
      <c r="I9" s="100" t="s">
        <v>88</v>
      </c>
      <c r="J9" s="100" t="s">
        <v>89</v>
      </c>
      <c r="K9" s="100" t="s">
        <v>90</v>
      </c>
      <c r="L9" s="100" t="s">
        <v>91</v>
      </c>
      <c r="M9" s="100" t="s">
        <v>92</v>
      </c>
      <c r="N9" s="100" t="s">
        <v>93</v>
      </c>
      <c r="O9" s="100" t="s">
        <v>94</v>
      </c>
      <c r="P9" s="100" t="s">
        <v>95</v>
      </c>
      <c r="Q9" s="100" t="s">
        <v>96</v>
      </c>
      <c r="R9" s="100" t="s">
        <v>97</v>
      </c>
      <c r="S9" s="100" t="s">
        <v>98</v>
      </c>
      <c r="T9" s="100" t="s">
        <v>99</v>
      </c>
      <c r="U9" s="100" t="s">
        <v>100</v>
      </c>
      <c r="V9" s="100" t="s">
        <v>101</v>
      </c>
      <c r="W9" s="73"/>
      <c r="X9" s="74"/>
      <c r="Y9" s="17"/>
      <c r="Z9" s="17"/>
      <c r="AA9" s="17"/>
      <c r="AB9" s="17"/>
      <c r="AC9" s="17"/>
      <c r="AD9" s="18"/>
      <c r="AE9" s="13"/>
      <c r="AH9" t="s">
        <v>57</v>
      </c>
      <c r="AJ9" s="26" t="str">
        <f t="shared" si="0"/>
        <v>MATEMATIK</v>
      </c>
      <c r="AO9" s="26" t="str">
        <f>'DATA PERNYATAAN'!M10</f>
        <v>MATEMATIK</v>
      </c>
      <c r="AP9" s="7" t="s">
        <v>46</v>
      </c>
      <c r="AQ9" s="7">
        <v>8</v>
      </c>
      <c r="AR9" s="13" t="str">
        <f>'DATA PERNYATAAN'!M10</f>
        <v>MATEMATIK</v>
      </c>
      <c r="AS9" s="13"/>
      <c r="AU9" s="7"/>
    </row>
    <row r="10" spans="1:47" ht="29.25" customHeight="1">
      <c r="A10" s="162"/>
      <c r="B10" s="162"/>
      <c r="C10" s="164"/>
      <c r="D10" s="162"/>
      <c r="E10" s="33" t="s">
        <v>164</v>
      </c>
      <c r="F10" s="33" t="s">
        <v>21</v>
      </c>
      <c r="G10" s="33"/>
      <c r="H10" s="33"/>
      <c r="I10" s="33"/>
      <c r="J10" s="33"/>
      <c r="K10" s="33"/>
      <c r="L10" s="33"/>
      <c r="M10" s="33"/>
      <c r="N10" s="33"/>
      <c r="O10" s="33"/>
      <c r="P10" s="33"/>
      <c r="Q10" s="33"/>
      <c r="R10" s="33"/>
      <c r="S10" s="33"/>
      <c r="T10" s="33"/>
      <c r="U10" s="33"/>
      <c r="V10" s="33"/>
      <c r="W10" s="8"/>
      <c r="X10" s="8"/>
      <c r="Y10" s="34"/>
      <c r="Z10" s="8"/>
      <c r="AA10" s="8"/>
      <c r="AB10" s="8"/>
      <c r="AC10" s="8"/>
      <c r="AD10" s="8"/>
      <c r="AH10" t="s">
        <v>58</v>
      </c>
      <c r="AJ10" s="26" t="str">
        <f t="shared" si="0"/>
        <v>PENDIDIKAN MORAL</v>
      </c>
      <c r="AO10" s="26" t="str">
        <f>'DATA PERNYATAAN'!M11</f>
        <v>PENDIDIKAN MORAL</v>
      </c>
      <c r="AP10" s="7" t="s">
        <v>47</v>
      </c>
      <c r="AQ10" s="7">
        <v>9</v>
      </c>
      <c r="AR10" s="13" t="str">
        <f>'DATA PERNYATAAN'!M11</f>
        <v>PENDIDIKAN MORAL</v>
      </c>
      <c r="AU10" s="7"/>
    </row>
    <row r="11" spans="1:47" ht="18.75" customHeight="1">
      <c r="A11" s="2">
        <v>1</v>
      </c>
      <c r="B11" s="3" t="s">
        <v>13</v>
      </c>
      <c r="C11" s="4">
        <v>123456789123</v>
      </c>
      <c r="D11" s="122" t="s">
        <v>129</v>
      </c>
      <c r="E11" s="32">
        <v>3</v>
      </c>
      <c r="F11" s="32">
        <v>4</v>
      </c>
      <c r="G11" s="32"/>
      <c r="H11" s="32"/>
      <c r="I11" s="32"/>
      <c r="J11" s="32"/>
      <c r="K11" s="32"/>
      <c r="L11" s="32"/>
      <c r="M11" s="32"/>
      <c r="N11" s="32"/>
      <c r="O11" s="32"/>
      <c r="P11" s="32"/>
      <c r="Q11" s="32"/>
      <c r="R11" s="32"/>
      <c r="S11" s="32"/>
      <c r="T11" s="32"/>
      <c r="U11" s="10"/>
      <c r="V11" s="10"/>
      <c r="W11" s="10"/>
      <c r="X11" s="10"/>
      <c r="Y11" s="35"/>
      <c r="Z11" s="10"/>
      <c r="AA11" s="10"/>
      <c r="AB11" s="10"/>
      <c r="AC11" s="10"/>
      <c r="AD11" s="10"/>
      <c r="AH11" t="s">
        <v>14</v>
      </c>
      <c r="AJ11" s="26" t="str">
        <f t="shared" si="0"/>
        <v>PENDIDIKAN KESENIAN</v>
      </c>
      <c r="AO11" s="26" t="str">
        <f>'DATA PERNYATAAN'!M12</f>
        <v>PENDIDIKAN KESENIAN</v>
      </c>
      <c r="AP11" s="7" t="s">
        <v>45</v>
      </c>
      <c r="AQ11" s="7">
        <v>10</v>
      </c>
      <c r="AR11" s="13" t="str">
        <f>'DATA PERNYATAAN'!M12</f>
        <v>PENDIDIKAN KESENIAN</v>
      </c>
      <c r="AU11" s="7"/>
    </row>
    <row r="12" spans="1:47" ht="18.75" customHeight="1">
      <c r="A12" s="2">
        <v>2</v>
      </c>
      <c r="B12" s="3"/>
      <c r="C12" s="4"/>
      <c r="D12" s="122"/>
      <c r="E12" s="32"/>
      <c r="F12" s="32"/>
      <c r="G12" s="32"/>
      <c r="H12" s="32"/>
      <c r="I12" s="32"/>
      <c r="J12" s="32"/>
      <c r="K12" s="32"/>
      <c r="L12" s="32"/>
      <c r="M12" s="32"/>
      <c r="N12" s="32"/>
      <c r="O12" s="32"/>
      <c r="P12" s="32"/>
      <c r="Q12" s="32"/>
      <c r="R12" s="32"/>
      <c r="S12" s="32"/>
      <c r="T12" s="32"/>
      <c r="U12" s="10"/>
      <c r="V12" s="10"/>
      <c r="W12" s="10"/>
      <c r="X12" s="10"/>
      <c r="Y12" s="35"/>
      <c r="Z12" s="10"/>
      <c r="AA12" s="10"/>
      <c r="AB12" s="10"/>
      <c r="AC12" s="10"/>
      <c r="AD12" s="10"/>
      <c r="AH12" t="s">
        <v>59</v>
      </c>
      <c r="AJ12" s="26" t="str">
        <f t="shared" si="0"/>
        <v>BAHASA SEMAI</v>
      </c>
      <c r="AO12" s="26" t="str">
        <f>'DATA PERNYATAAN'!M13</f>
        <v>BAHASA SEMAI</v>
      </c>
      <c r="AP12" s="7" t="s">
        <v>48</v>
      </c>
      <c r="AQ12" s="7">
        <v>11</v>
      </c>
      <c r="AR12" s="13" t="str">
        <f>'DATA PERNYATAAN'!M13</f>
        <v>BAHASA SEMAI</v>
      </c>
    </row>
    <row r="13" spans="1:47" ht="18.75" customHeight="1">
      <c r="A13" s="2">
        <v>3</v>
      </c>
      <c r="B13" s="3"/>
      <c r="C13" s="4"/>
      <c r="D13" s="122"/>
      <c r="E13" s="32"/>
      <c r="F13" s="32"/>
      <c r="G13" s="32"/>
      <c r="H13" s="32"/>
      <c r="I13" s="32"/>
      <c r="J13" s="32"/>
      <c r="K13" s="32"/>
      <c r="L13" s="32"/>
      <c r="M13" s="32"/>
      <c r="N13" s="32"/>
      <c r="O13" s="32"/>
      <c r="P13" s="32"/>
      <c r="Q13" s="32"/>
      <c r="R13" s="32"/>
      <c r="S13" s="32"/>
      <c r="T13" s="32"/>
      <c r="U13" s="10"/>
      <c r="V13" s="10"/>
      <c r="W13" s="10"/>
      <c r="X13" s="10"/>
      <c r="Y13" s="35"/>
      <c r="Z13" s="10"/>
      <c r="AA13" s="10"/>
      <c r="AB13" s="10"/>
      <c r="AC13" s="10"/>
      <c r="AD13" s="10"/>
      <c r="AH13" t="s">
        <v>15</v>
      </c>
      <c r="AJ13" s="26" t="str">
        <f t="shared" si="0"/>
        <v>PENDIDIKAN ISLAM</v>
      </c>
      <c r="AO13" s="26" t="str">
        <f>'DATA PERNYATAAN'!M14</f>
        <v>PENDIDIKAN ISLAM</v>
      </c>
      <c r="AP13" s="7" t="s">
        <v>27</v>
      </c>
      <c r="AQ13" s="7">
        <v>12</v>
      </c>
      <c r="AR13" s="13" t="str">
        <f>'DATA PERNYATAAN'!M14</f>
        <v>PENDIDIKAN ISLAM</v>
      </c>
    </row>
    <row r="14" spans="1:47" ht="18.75" customHeight="1">
      <c r="A14" s="2">
        <v>4</v>
      </c>
      <c r="B14" s="3"/>
      <c r="C14" s="4"/>
      <c r="D14" s="122"/>
      <c r="E14" s="32"/>
      <c r="F14" s="32"/>
      <c r="G14" s="32"/>
      <c r="H14" s="32"/>
      <c r="I14" s="32"/>
      <c r="J14" s="32"/>
      <c r="K14" s="32"/>
      <c r="L14" s="32"/>
      <c r="M14" s="32"/>
      <c r="N14" s="32"/>
      <c r="O14" s="32"/>
      <c r="P14" s="32"/>
      <c r="Q14" s="32"/>
      <c r="R14" s="32"/>
      <c r="S14" s="32"/>
      <c r="T14" s="32"/>
      <c r="U14" s="10"/>
      <c r="V14" s="10"/>
      <c r="W14" s="10"/>
      <c r="X14" s="10"/>
      <c r="Y14" s="35"/>
      <c r="Z14" s="10"/>
      <c r="AA14" s="10"/>
      <c r="AB14" s="10"/>
      <c r="AC14" s="10"/>
      <c r="AD14" s="10"/>
      <c r="AH14" t="s">
        <v>60</v>
      </c>
      <c r="AJ14" s="26" t="str">
        <f t="shared" si="0"/>
        <v>PENDIDIKAN JASMANI 
DAN PENDIDIKAN KESIHATAN</v>
      </c>
      <c r="AO14" s="26" t="str">
        <f>'DATA PERNYATAAN'!M15</f>
        <v>PENDIDIKAN JASMANI 
DAN PENDIDIKAN KESIHATAN</v>
      </c>
      <c r="AP14" s="7" t="s">
        <v>28</v>
      </c>
      <c r="AQ14" s="7">
        <v>13</v>
      </c>
      <c r="AR14" s="13" t="str">
        <f>'DATA PERNYATAAN'!M15</f>
        <v>PENDIDIKAN JASMANI 
DAN PENDIDIKAN KESIHATAN</v>
      </c>
    </row>
    <row r="15" spans="1:47" ht="18.75" customHeight="1">
      <c r="A15" s="2">
        <v>5</v>
      </c>
      <c r="B15" s="3"/>
      <c r="C15" s="4"/>
      <c r="D15" s="122"/>
      <c r="E15" s="32"/>
      <c r="F15" s="32"/>
      <c r="G15" s="32"/>
      <c r="H15" s="32"/>
      <c r="I15" s="32"/>
      <c r="J15" s="32"/>
      <c r="K15" s="32"/>
      <c r="L15" s="32"/>
      <c r="M15" s="32"/>
      <c r="N15" s="32"/>
      <c r="O15" s="32"/>
      <c r="P15" s="32"/>
      <c r="Q15" s="32"/>
      <c r="R15" s="32"/>
      <c r="S15" s="32"/>
      <c r="T15" s="32"/>
      <c r="U15" s="10"/>
      <c r="V15" s="10"/>
      <c r="W15" s="10"/>
      <c r="X15" s="10"/>
      <c r="Y15" s="35"/>
      <c r="Z15" s="10"/>
      <c r="AA15" s="10"/>
      <c r="AB15" s="10"/>
      <c r="AC15" s="10"/>
      <c r="AD15" s="10"/>
      <c r="AJ15" s="26" t="str">
        <f t="shared" si="0"/>
        <v>SAINS</v>
      </c>
      <c r="AO15" s="26" t="str">
        <f>'DATA PERNYATAAN'!M16</f>
        <v>SAINS</v>
      </c>
      <c r="AP15" s="7" t="s">
        <v>29</v>
      </c>
      <c r="AQ15" s="7">
        <v>14</v>
      </c>
      <c r="AR15" s="13" t="str">
        <f>'DATA PERNYATAAN'!M16</f>
        <v>SAINS</v>
      </c>
    </row>
    <row r="16" spans="1:47" ht="18.75" customHeight="1">
      <c r="A16" s="2">
        <v>6</v>
      </c>
      <c r="B16" s="3"/>
      <c r="C16" s="4"/>
      <c r="D16" s="122"/>
      <c r="E16" s="32"/>
      <c r="F16" s="32"/>
      <c r="G16" s="32"/>
      <c r="H16" s="32"/>
      <c r="I16" s="32"/>
      <c r="J16" s="32"/>
      <c r="K16" s="32"/>
      <c r="L16" s="32"/>
      <c r="M16" s="32"/>
      <c r="N16" s="32"/>
      <c r="O16" s="32"/>
      <c r="P16" s="32"/>
      <c r="Q16" s="32"/>
      <c r="R16" s="32"/>
      <c r="S16" s="32"/>
      <c r="T16" s="32"/>
      <c r="U16" s="10"/>
      <c r="V16" s="10"/>
      <c r="W16" s="10"/>
      <c r="X16" s="10"/>
      <c r="Y16" s="35"/>
      <c r="Z16" s="10"/>
      <c r="AA16" s="10"/>
      <c r="AB16" s="10"/>
      <c r="AC16" s="10"/>
      <c r="AD16" s="10"/>
      <c r="AJ16" s="26" t="str">
        <f t="shared" si="0"/>
        <v/>
      </c>
      <c r="AO16" s="26">
        <f>'DATA PERNYATAAN'!M17</f>
        <v>0</v>
      </c>
      <c r="AP16" s="7" t="s">
        <v>30</v>
      </c>
      <c r="AQ16" s="7">
        <v>15</v>
      </c>
      <c r="AR16" s="13">
        <f>'DATA PERNYATAAN'!M17</f>
        <v>0</v>
      </c>
    </row>
    <row r="17" spans="1:47" ht="18.75" customHeight="1">
      <c r="A17" s="2">
        <v>7</v>
      </c>
      <c r="B17" s="3"/>
      <c r="C17" s="4"/>
      <c r="D17" s="122"/>
      <c r="E17" s="32"/>
      <c r="F17" s="32"/>
      <c r="G17" s="32"/>
      <c r="H17" s="32"/>
      <c r="I17" s="32"/>
      <c r="J17" s="32"/>
      <c r="K17" s="32"/>
      <c r="L17" s="32"/>
      <c r="M17" s="32"/>
      <c r="N17" s="32"/>
      <c r="O17" s="32"/>
      <c r="P17" s="32"/>
      <c r="Q17" s="32"/>
      <c r="R17" s="32"/>
      <c r="S17" s="32"/>
      <c r="T17" s="32"/>
      <c r="U17" s="10"/>
      <c r="V17" s="10"/>
      <c r="W17" s="10"/>
      <c r="X17" s="10"/>
      <c r="Y17" s="35"/>
      <c r="Z17" s="10"/>
      <c r="AA17" s="10"/>
      <c r="AB17" s="10"/>
      <c r="AC17" s="10"/>
      <c r="AD17" s="10"/>
      <c r="AJ17" s="26" t="str">
        <f t="shared" si="0"/>
        <v/>
      </c>
      <c r="AO17" s="26">
        <f>'DATA PERNYATAAN'!M18</f>
        <v>0</v>
      </c>
      <c r="AP17" s="7" t="s">
        <v>31</v>
      </c>
      <c r="AQ17" s="7">
        <v>16</v>
      </c>
      <c r="AR17" s="13">
        <f>'DATA PERNYATAAN'!M18</f>
        <v>0</v>
      </c>
    </row>
    <row r="18" spans="1:47" ht="18.75" customHeight="1">
      <c r="A18" s="2">
        <v>8</v>
      </c>
      <c r="B18" s="3"/>
      <c r="C18" s="4"/>
      <c r="D18" s="122"/>
      <c r="E18" s="32"/>
      <c r="F18" s="32"/>
      <c r="G18" s="32"/>
      <c r="H18" s="32"/>
      <c r="I18" s="32"/>
      <c r="J18" s="32"/>
      <c r="K18" s="32"/>
      <c r="L18" s="32"/>
      <c r="M18" s="32"/>
      <c r="N18" s="32"/>
      <c r="O18" s="32"/>
      <c r="P18" s="32"/>
      <c r="Q18" s="32"/>
      <c r="R18" s="32"/>
      <c r="S18" s="32"/>
      <c r="T18" s="32"/>
      <c r="U18" s="10"/>
      <c r="V18" s="10"/>
      <c r="W18" s="10"/>
      <c r="X18" s="10"/>
      <c r="Y18" s="35"/>
      <c r="Z18" s="10"/>
      <c r="AA18" s="10"/>
      <c r="AB18" s="10"/>
      <c r="AC18" s="10"/>
      <c r="AD18" s="10"/>
      <c r="AJ18" s="26" t="str">
        <f t="shared" si="0"/>
        <v/>
      </c>
      <c r="AO18" s="26">
        <f>'DATA PERNYATAAN'!M19</f>
        <v>0</v>
      </c>
      <c r="AP18" s="7" t="s">
        <v>32</v>
      </c>
      <c r="AQ18" s="7">
        <v>17</v>
      </c>
      <c r="AR18" s="13">
        <f>'DATA PERNYATAAN'!M19</f>
        <v>0</v>
      </c>
    </row>
    <row r="19" spans="1:47" ht="18.75" customHeight="1">
      <c r="A19" s="2">
        <v>9</v>
      </c>
      <c r="B19" s="3"/>
      <c r="C19" s="4"/>
      <c r="D19" s="122"/>
      <c r="E19" s="32"/>
      <c r="F19" s="32"/>
      <c r="G19" s="32"/>
      <c r="H19" s="32"/>
      <c r="I19" s="32"/>
      <c r="J19" s="32"/>
      <c r="K19" s="32"/>
      <c r="L19" s="32"/>
      <c r="M19" s="32"/>
      <c r="N19" s="32"/>
      <c r="O19" s="32"/>
      <c r="P19" s="32"/>
      <c r="Q19" s="32"/>
      <c r="R19" s="32"/>
      <c r="S19" s="32"/>
      <c r="T19" s="32"/>
      <c r="U19" s="10"/>
      <c r="V19" s="10"/>
      <c r="W19" s="10"/>
      <c r="X19" s="10"/>
      <c r="Y19" s="35"/>
      <c r="Z19" s="10"/>
      <c r="AA19" s="10"/>
      <c r="AB19" s="10"/>
      <c r="AC19" s="10"/>
      <c r="AD19" s="10"/>
      <c r="AJ19" s="26" t="str">
        <f t="shared" si="0"/>
        <v/>
      </c>
      <c r="AO19" s="26">
        <f>'DATA PERNYATAAN'!M20</f>
        <v>0</v>
      </c>
      <c r="AP19" s="7" t="s">
        <v>67</v>
      </c>
      <c r="AQ19" s="7">
        <v>18</v>
      </c>
      <c r="AR19" s="13">
        <f>'DATA PERNYATAAN'!M20</f>
        <v>0</v>
      </c>
    </row>
    <row r="20" spans="1:47" ht="18.75" customHeight="1">
      <c r="A20" s="2">
        <v>10</v>
      </c>
      <c r="B20" s="3"/>
      <c r="C20" s="4"/>
      <c r="D20" s="122"/>
      <c r="E20" s="32"/>
      <c r="F20" s="32"/>
      <c r="G20" s="32"/>
      <c r="H20" s="32"/>
      <c r="I20" s="32"/>
      <c r="J20" s="32"/>
      <c r="K20" s="32"/>
      <c r="L20" s="32"/>
      <c r="M20" s="32"/>
      <c r="N20" s="32"/>
      <c r="O20" s="32"/>
      <c r="P20" s="32"/>
      <c r="Q20" s="32"/>
      <c r="R20" s="32"/>
      <c r="S20" s="32"/>
      <c r="T20" s="32"/>
      <c r="U20" s="10"/>
      <c r="V20" s="10"/>
      <c r="W20" s="10"/>
      <c r="X20" s="10"/>
      <c r="Y20" s="35"/>
      <c r="Z20" s="10"/>
      <c r="AA20" s="10"/>
      <c r="AB20" s="10"/>
      <c r="AC20" s="10"/>
      <c r="AD20" s="10"/>
      <c r="AJ20" s="26" t="str">
        <f t="shared" si="0"/>
        <v/>
      </c>
      <c r="AO20" s="26">
        <f>'DATA PERNYATAAN'!M21</f>
        <v>0</v>
      </c>
      <c r="AP20" s="7" t="s">
        <v>68</v>
      </c>
      <c r="AQ20" s="7">
        <v>19</v>
      </c>
      <c r="AR20" s="13">
        <f>'DATA PERNYATAAN'!M21</f>
        <v>0</v>
      </c>
    </row>
    <row r="21" spans="1:47" ht="18.75" customHeight="1">
      <c r="A21" s="2">
        <v>11</v>
      </c>
      <c r="B21" s="3"/>
      <c r="C21" s="4"/>
      <c r="D21" s="122"/>
      <c r="E21" s="32"/>
      <c r="F21" s="32"/>
      <c r="G21" s="32"/>
      <c r="H21" s="32"/>
      <c r="I21" s="32"/>
      <c r="J21" s="32"/>
      <c r="K21" s="32"/>
      <c r="L21" s="32"/>
      <c r="M21" s="32"/>
      <c r="N21" s="32"/>
      <c r="O21" s="32"/>
      <c r="P21" s="32"/>
      <c r="Q21" s="32"/>
      <c r="R21" s="32"/>
      <c r="S21" s="32"/>
      <c r="T21" s="32"/>
      <c r="U21" s="10"/>
      <c r="V21" s="10"/>
      <c r="W21" s="10"/>
      <c r="X21" s="10"/>
      <c r="Y21" s="35"/>
      <c r="Z21" s="10"/>
      <c r="AA21" s="10"/>
      <c r="AB21" s="10"/>
      <c r="AC21" s="10"/>
      <c r="AD21" s="10"/>
      <c r="AJ21" s="26" t="str">
        <f t="shared" si="0"/>
        <v/>
      </c>
      <c r="AO21" s="26">
        <f>'DATA PERNYATAAN'!M22</f>
        <v>0</v>
      </c>
      <c r="AP21" s="7" t="s">
        <v>33</v>
      </c>
      <c r="AQ21" s="7">
        <v>20</v>
      </c>
      <c r="AR21" s="13">
        <f>'DATA PERNYATAAN'!M22</f>
        <v>0</v>
      </c>
    </row>
    <row r="22" spans="1:47" ht="18.75" customHeight="1">
      <c r="A22" s="2">
        <v>12</v>
      </c>
      <c r="B22" s="3"/>
      <c r="C22" s="4"/>
      <c r="D22" s="122"/>
      <c r="E22" s="32"/>
      <c r="F22" s="32"/>
      <c r="G22" s="32"/>
      <c r="H22" s="32"/>
      <c r="I22" s="32"/>
      <c r="J22" s="32"/>
      <c r="K22" s="32"/>
      <c r="L22" s="32"/>
      <c r="M22" s="32"/>
      <c r="N22" s="32"/>
      <c r="O22" s="32"/>
      <c r="P22" s="32"/>
      <c r="Q22" s="32"/>
      <c r="R22" s="32"/>
      <c r="S22" s="32"/>
      <c r="T22" s="32"/>
      <c r="U22" s="10"/>
      <c r="V22" s="10"/>
      <c r="W22" s="10"/>
      <c r="X22" s="10"/>
      <c r="Y22" s="35"/>
      <c r="Z22" s="10"/>
      <c r="AA22" s="10"/>
      <c r="AB22" s="10"/>
      <c r="AC22" s="10"/>
      <c r="AD22" s="10"/>
      <c r="AJ22" s="26" t="str">
        <f t="shared" si="0"/>
        <v/>
      </c>
      <c r="AO22" s="26">
        <f>'DATA PERNYATAAN'!M23</f>
        <v>0</v>
      </c>
      <c r="AP22" s="7" t="s">
        <v>69</v>
      </c>
      <c r="AQ22" s="7">
        <v>21</v>
      </c>
      <c r="AR22" s="13">
        <f>'DATA PERNYATAAN'!M23</f>
        <v>0</v>
      </c>
    </row>
    <row r="23" spans="1:47" ht="18.75" customHeight="1">
      <c r="A23" s="2">
        <v>13</v>
      </c>
      <c r="B23" s="3"/>
      <c r="C23" s="4"/>
      <c r="D23" s="122"/>
      <c r="E23" s="32"/>
      <c r="F23" s="32"/>
      <c r="G23" s="32"/>
      <c r="H23" s="32"/>
      <c r="I23" s="32"/>
      <c r="J23" s="32"/>
      <c r="K23" s="32"/>
      <c r="L23" s="32"/>
      <c r="M23" s="32"/>
      <c r="N23" s="32"/>
      <c r="O23" s="32"/>
      <c r="P23" s="32"/>
      <c r="Q23" s="32"/>
      <c r="R23" s="32"/>
      <c r="S23" s="32"/>
      <c r="T23" s="32"/>
      <c r="U23" s="10"/>
      <c r="V23" s="10"/>
      <c r="W23" s="10"/>
      <c r="X23" s="10"/>
      <c r="Y23" s="35"/>
      <c r="Z23" s="10"/>
      <c r="AA23" s="10"/>
      <c r="AB23" s="10"/>
      <c r="AC23" s="10"/>
      <c r="AD23" s="10"/>
      <c r="AJ23" s="26" t="str">
        <f t="shared" si="0"/>
        <v/>
      </c>
      <c r="AO23" s="26">
        <f>'DATA PERNYATAAN'!M24</f>
        <v>0</v>
      </c>
      <c r="AP23" s="7" t="s">
        <v>34</v>
      </c>
      <c r="AQ23" s="7">
        <v>22</v>
      </c>
      <c r="AR23" s="13">
        <f>'DATA PERNYATAAN'!M24</f>
        <v>0</v>
      </c>
    </row>
    <row r="24" spans="1:47" ht="18.75" customHeight="1">
      <c r="A24" s="2">
        <v>14</v>
      </c>
      <c r="B24" s="3"/>
      <c r="C24" s="4"/>
      <c r="D24" s="122"/>
      <c r="E24" s="32"/>
      <c r="F24" s="32"/>
      <c r="G24" s="32"/>
      <c r="H24" s="32"/>
      <c r="I24" s="32"/>
      <c r="J24" s="32"/>
      <c r="K24" s="32"/>
      <c r="L24" s="32"/>
      <c r="M24" s="32"/>
      <c r="N24" s="32"/>
      <c r="O24" s="32"/>
      <c r="P24" s="32"/>
      <c r="Q24" s="32"/>
      <c r="R24" s="32"/>
      <c r="S24" s="32"/>
      <c r="T24" s="32"/>
      <c r="U24" s="10"/>
      <c r="V24" s="10"/>
      <c r="W24" s="10"/>
      <c r="X24" s="10"/>
      <c r="Y24" s="35"/>
      <c r="Z24" s="10"/>
      <c r="AA24" s="10"/>
      <c r="AB24" s="10"/>
      <c r="AC24" s="10"/>
      <c r="AD24" s="10"/>
      <c r="AJ24" s="26" t="str">
        <f t="shared" si="0"/>
        <v/>
      </c>
      <c r="AO24" s="26">
        <f>'DATA PERNYATAAN'!M25</f>
        <v>0</v>
      </c>
      <c r="AP24" s="7" t="s">
        <v>35</v>
      </c>
      <c r="AQ24" s="7">
        <v>23</v>
      </c>
      <c r="AR24" s="13">
        <f>'DATA PERNYATAAN'!M25</f>
        <v>0</v>
      </c>
    </row>
    <row r="25" spans="1:47" ht="18.75" customHeight="1">
      <c r="A25" s="2">
        <v>15</v>
      </c>
      <c r="B25" s="3"/>
      <c r="C25" s="4"/>
      <c r="D25" s="122"/>
      <c r="E25" s="32"/>
      <c r="F25" s="32"/>
      <c r="G25" s="32"/>
      <c r="H25" s="32"/>
      <c r="I25" s="32"/>
      <c r="J25" s="32"/>
      <c r="K25" s="32"/>
      <c r="L25" s="32"/>
      <c r="M25" s="32"/>
      <c r="N25" s="32"/>
      <c r="O25" s="32"/>
      <c r="P25" s="32"/>
      <c r="Q25" s="32"/>
      <c r="R25" s="32"/>
      <c r="S25" s="32"/>
      <c r="T25" s="32"/>
      <c r="U25" s="10"/>
      <c r="V25" s="10"/>
      <c r="W25" s="10"/>
      <c r="X25" s="10"/>
      <c r="Y25" s="35"/>
      <c r="Z25" s="10"/>
      <c r="AA25" s="10"/>
      <c r="AB25" s="10"/>
      <c r="AC25" s="10"/>
      <c r="AD25" s="10"/>
      <c r="AJ25" s="26" t="str">
        <f t="shared" si="0"/>
        <v/>
      </c>
      <c r="AO25" s="26">
        <f>'DATA PERNYATAAN'!M26</f>
        <v>0</v>
      </c>
      <c r="AP25" s="13" t="s">
        <v>36</v>
      </c>
      <c r="AQ25" s="7">
        <v>24</v>
      </c>
      <c r="AR25" s="13">
        <f>'DATA PERNYATAAN'!M26</f>
        <v>0</v>
      </c>
      <c r="AU25" s="7"/>
    </row>
    <row r="26" spans="1:47" ht="18.75" customHeight="1">
      <c r="A26" s="2">
        <v>16</v>
      </c>
      <c r="B26" s="3"/>
      <c r="C26" s="4"/>
      <c r="D26" s="122"/>
      <c r="E26" s="32"/>
      <c r="F26" s="32"/>
      <c r="G26" s="32"/>
      <c r="H26" s="32"/>
      <c r="I26" s="32"/>
      <c r="J26" s="32"/>
      <c r="K26" s="32"/>
      <c r="L26" s="32"/>
      <c r="M26" s="32"/>
      <c r="N26" s="32"/>
      <c r="O26" s="32"/>
      <c r="P26" s="32"/>
      <c r="Q26" s="32"/>
      <c r="R26" s="32"/>
      <c r="S26" s="32"/>
      <c r="T26" s="32"/>
      <c r="U26" s="10"/>
      <c r="V26" s="10"/>
      <c r="W26" s="10"/>
      <c r="X26" s="10"/>
      <c r="Y26" s="35"/>
      <c r="Z26" s="10"/>
      <c r="AA26" s="10"/>
      <c r="AB26" s="10"/>
      <c r="AC26" s="10"/>
      <c r="AD26" s="10"/>
      <c r="AJ26" s="26" t="str">
        <f t="shared" si="0"/>
        <v/>
      </c>
      <c r="AO26" s="26">
        <f>'DATA PERNYATAAN'!M27</f>
        <v>0</v>
      </c>
      <c r="AP26" s="61" t="s">
        <v>37</v>
      </c>
      <c r="AQ26" s="7">
        <v>25</v>
      </c>
      <c r="AR26" s="13">
        <f>'DATA PERNYATAAN'!M27</f>
        <v>0</v>
      </c>
      <c r="AU26" s="7"/>
    </row>
    <row r="27" spans="1:47" ht="18.75" customHeight="1">
      <c r="A27" s="2">
        <v>17</v>
      </c>
      <c r="B27" s="3"/>
      <c r="C27" s="4"/>
      <c r="D27" s="122"/>
      <c r="E27" s="32"/>
      <c r="F27" s="32"/>
      <c r="G27" s="32"/>
      <c r="H27" s="32"/>
      <c r="I27" s="32"/>
      <c r="J27" s="32"/>
      <c r="K27" s="32"/>
      <c r="L27" s="32"/>
      <c r="M27" s="32"/>
      <c r="N27" s="32"/>
      <c r="O27" s="32"/>
      <c r="P27" s="32"/>
      <c r="Q27" s="32"/>
      <c r="R27" s="32"/>
      <c r="S27" s="32"/>
      <c r="T27" s="32"/>
      <c r="U27" s="10"/>
      <c r="V27" s="10"/>
      <c r="W27" s="10"/>
      <c r="X27" s="10"/>
      <c r="Y27" s="35"/>
      <c r="Z27" s="10"/>
      <c r="AA27" s="10"/>
      <c r="AB27" s="10"/>
      <c r="AC27" s="10"/>
      <c r="AD27" s="10"/>
      <c r="AJ27" s="26" t="str">
        <f t="shared" si="0"/>
        <v/>
      </c>
      <c r="AO27" s="26">
        <f>'DATA PERNYATAAN'!M28</f>
        <v>0</v>
      </c>
      <c r="AQ27" s="7">
        <v>26</v>
      </c>
      <c r="AR27" s="13">
        <f>'DATA PERNYATAAN'!M28</f>
        <v>0</v>
      </c>
    </row>
    <row r="28" spans="1:47" ht="18.75" customHeight="1">
      <c r="A28" s="2">
        <v>18</v>
      </c>
      <c r="B28" s="3"/>
      <c r="C28" s="4"/>
      <c r="D28" s="122"/>
      <c r="E28" s="32"/>
      <c r="F28" s="32"/>
      <c r="G28" s="32"/>
      <c r="H28" s="32"/>
      <c r="I28" s="32"/>
      <c r="J28" s="32"/>
      <c r="K28" s="32"/>
      <c r="L28" s="32"/>
      <c r="M28" s="32"/>
      <c r="N28" s="32"/>
      <c r="O28" s="32"/>
      <c r="P28" s="32"/>
      <c r="Q28" s="32"/>
      <c r="R28" s="32"/>
      <c r="S28" s="32"/>
      <c r="T28" s="32"/>
      <c r="U28" s="10"/>
      <c r="V28" s="10"/>
      <c r="W28" s="10"/>
      <c r="X28" s="10"/>
      <c r="Y28" s="35"/>
      <c r="Z28" s="10"/>
      <c r="AA28" s="10"/>
      <c r="AB28" s="10"/>
      <c r="AC28" s="10"/>
      <c r="AD28" s="10"/>
      <c r="AJ28" s="26" t="str">
        <f t="shared" si="0"/>
        <v/>
      </c>
      <c r="AO28" s="26">
        <f>'DATA PERNYATAAN'!M29</f>
        <v>0</v>
      </c>
      <c r="AQ28" s="7">
        <v>27</v>
      </c>
      <c r="AR28" s="13">
        <f>'DATA PERNYATAAN'!M29</f>
        <v>0</v>
      </c>
    </row>
    <row r="29" spans="1:47" ht="18.75" customHeight="1">
      <c r="A29" s="2">
        <v>19</v>
      </c>
      <c r="B29" s="3"/>
      <c r="C29" s="4"/>
      <c r="D29" s="122"/>
      <c r="E29" s="32"/>
      <c r="F29" s="32"/>
      <c r="G29" s="32"/>
      <c r="H29" s="32"/>
      <c r="I29" s="32"/>
      <c r="J29" s="32"/>
      <c r="K29" s="32"/>
      <c r="L29" s="32"/>
      <c r="M29" s="32"/>
      <c r="N29" s="32"/>
      <c r="O29" s="32"/>
      <c r="P29" s="32"/>
      <c r="Q29" s="32"/>
      <c r="R29" s="32"/>
      <c r="S29" s="32"/>
      <c r="T29" s="32"/>
      <c r="U29" s="10"/>
      <c r="V29" s="10"/>
      <c r="W29" s="10"/>
      <c r="X29" s="10"/>
      <c r="Y29" s="35"/>
      <c r="Z29" s="10"/>
      <c r="AA29" s="10"/>
      <c r="AB29" s="10"/>
      <c r="AC29" s="10"/>
      <c r="AD29" s="10"/>
      <c r="AJ29" s="26" t="str">
        <f t="shared" si="0"/>
        <v/>
      </c>
      <c r="AO29" s="26">
        <f>'DATA PERNYATAAN'!M30</f>
        <v>0</v>
      </c>
      <c r="AQ29" s="7">
        <v>28</v>
      </c>
      <c r="AR29" s="13">
        <f>'DATA PERNYATAAN'!M30</f>
        <v>0</v>
      </c>
    </row>
    <row r="30" spans="1:47" ht="18.75" customHeight="1">
      <c r="A30" s="2">
        <v>20</v>
      </c>
      <c r="B30" s="3"/>
      <c r="C30" s="4"/>
      <c r="D30" s="122"/>
      <c r="E30" s="32"/>
      <c r="F30" s="32"/>
      <c r="G30" s="32"/>
      <c r="H30" s="32"/>
      <c r="I30" s="32"/>
      <c r="J30" s="32"/>
      <c r="K30" s="32"/>
      <c r="L30" s="32"/>
      <c r="M30" s="32"/>
      <c r="N30" s="32"/>
      <c r="O30" s="32"/>
      <c r="P30" s="32"/>
      <c r="Q30" s="32"/>
      <c r="R30" s="32"/>
      <c r="S30" s="32"/>
      <c r="T30" s="32"/>
      <c r="U30" s="10"/>
      <c r="V30" s="10"/>
      <c r="W30" s="10"/>
      <c r="X30" s="10"/>
      <c r="Y30" s="35"/>
      <c r="Z30" s="10"/>
      <c r="AA30" s="10"/>
      <c r="AB30" s="10"/>
      <c r="AC30" s="10"/>
      <c r="AD30" s="10"/>
      <c r="AJ30" s="26" t="str">
        <f t="shared" si="0"/>
        <v/>
      </c>
      <c r="AO30" s="26">
        <f>'DATA PERNYATAAN'!M31</f>
        <v>0</v>
      </c>
      <c r="AQ30" s="7">
        <v>29</v>
      </c>
      <c r="AR30" s="13">
        <f>'DATA PERNYATAAN'!M31</f>
        <v>0</v>
      </c>
    </row>
    <row r="31" spans="1:47" ht="18.75" customHeight="1">
      <c r="A31" s="2">
        <v>21</v>
      </c>
      <c r="B31" s="3"/>
      <c r="C31" s="4"/>
      <c r="D31" s="122"/>
      <c r="E31" s="32"/>
      <c r="F31" s="32"/>
      <c r="G31" s="32"/>
      <c r="H31" s="32"/>
      <c r="I31" s="32"/>
      <c r="J31" s="32"/>
      <c r="K31" s="32"/>
      <c r="L31" s="32"/>
      <c r="M31" s="32"/>
      <c r="N31" s="32"/>
      <c r="O31" s="32"/>
      <c r="P31" s="32"/>
      <c r="Q31" s="32"/>
      <c r="R31" s="32"/>
      <c r="S31" s="32"/>
      <c r="T31" s="32"/>
      <c r="U31" s="10"/>
      <c r="V31" s="10"/>
      <c r="W31" s="10"/>
      <c r="X31" s="10"/>
      <c r="Y31" s="35"/>
      <c r="Z31" s="10"/>
      <c r="AA31" s="10"/>
      <c r="AB31" s="10"/>
      <c r="AC31" s="10"/>
      <c r="AD31" s="10"/>
      <c r="AJ31" s="26" t="str">
        <f t="shared" si="0"/>
        <v/>
      </c>
      <c r="AO31" s="26">
        <f>'DATA PERNYATAAN'!M32</f>
        <v>0</v>
      </c>
      <c r="AQ31" s="7">
        <v>30</v>
      </c>
      <c r="AR31" s="13">
        <f>'DATA PERNYATAAN'!M32</f>
        <v>0</v>
      </c>
    </row>
    <row r="32" spans="1:47" ht="18.75" customHeight="1">
      <c r="A32" s="2">
        <v>22</v>
      </c>
      <c r="B32" s="3"/>
      <c r="C32" s="4"/>
      <c r="D32" s="122"/>
      <c r="E32" s="32"/>
      <c r="F32" s="32"/>
      <c r="G32" s="32"/>
      <c r="H32" s="32"/>
      <c r="I32" s="32"/>
      <c r="J32" s="32"/>
      <c r="K32" s="32"/>
      <c r="L32" s="32"/>
      <c r="M32" s="32"/>
      <c r="N32" s="32"/>
      <c r="O32" s="32"/>
      <c r="P32" s="32"/>
      <c r="Q32" s="32"/>
      <c r="R32" s="32"/>
      <c r="S32" s="32"/>
      <c r="T32" s="32"/>
      <c r="U32" s="10"/>
      <c r="V32" s="10"/>
      <c r="W32" s="10"/>
      <c r="X32" s="10"/>
      <c r="Y32" s="35"/>
      <c r="Z32" s="10"/>
      <c r="AA32" s="10"/>
      <c r="AB32" s="10"/>
      <c r="AC32" s="10"/>
      <c r="AD32" s="10"/>
      <c r="AJ32" s="26" t="e">
        <f t="shared" si="0"/>
        <v>#REF!</v>
      </c>
      <c r="AO32" s="26" t="e">
        <f>'DATA PERNYATAAN'!#REF!</f>
        <v>#REF!</v>
      </c>
      <c r="AQ32" s="7">
        <v>31</v>
      </c>
      <c r="AR32" s="13" t="e">
        <f>'DATA PERNYATAAN'!#REF!</f>
        <v>#REF!</v>
      </c>
    </row>
    <row r="33" spans="1:44" ht="18.75" customHeight="1">
      <c r="A33" s="2">
        <v>23</v>
      </c>
      <c r="B33" s="3"/>
      <c r="C33" s="4"/>
      <c r="D33" s="122"/>
      <c r="E33" s="32"/>
      <c r="F33" s="32"/>
      <c r="G33" s="32"/>
      <c r="H33" s="32"/>
      <c r="I33" s="32"/>
      <c r="J33" s="32"/>
      <c r="K33" s="32"/>
      <c r="L33" s="32"/>
      <c r="M33" s="32"/>
      <c r="N33" s="32"/>
      <c r="O33" s="32"/>
      <c r="P33" s="32"/>
      <c r="Q33" s="32"/>
      <c r="R33" s="32"/>
      <c r="S33" s="32"/>
      <c r="T33" s="32"/>
      <c r="U33" s="10"/>
      <c r="V33" s="10"/>
      <c r="W33" s="10"/>
      <c r="X33" s="10"/>
      <c r="Y33" s="35"/>
      <c r="Z33" s="10"/>
      <c r="AA33" s="10"/>
      <c r="AB33" s="10"/>
      <c r="AC33" s="10"/>
      <c r="AD33" s="10"/>
      <c r="AJ33" s="26" t="e">
        <f t="shared" si="0"/>
        <v>#REF!</v>
      </c>
      <c r="AO33" s="26" t="e">
        <f>'DATA PERNYATAAN'!#REF!</f>
        <v>#REF!</v>
      </c>
      <c r="AQ33" s="7">
        <v>32</v>
      </c>
      <c r="AR33" s="13" t="e">
        <f>'DATA PERNYATAAN'!#REF!</f>
        <v>#REF!</v>
      </c>
    </row>
    <row r="34" spans="1:44" ht="18.75" customHeight="1">
      <c r="A34" s="2">
        <v>24</v>
      </c>
      <c r="B34" s="3"/>
      <c r="C34" s="4"/>
      <c r="D34" s="122"/>
      <c r="E34" s="32"/>
      <c r="F34" s="32"/>
      <c r="G34" s="32"/>
      <c r="H34" s="32"/>
      <c r="I34" s="32"/>
      <c r="J34" s="32"/>
      <c r="K34" s="32"/>
      <c r="L34" s="32"/>
      <c r="M34" s="32"/>
      <c r="N34" s="32"/>
      <c r="O34" s="32"/>
      <c r="P34" s="32"/>
      <c r="Q34" s="32"/>
      <c r="R34" s="32"/>
      <c r="S34" s="32"/>
      <c r="T34" s="32"/>
      <c r="U34" s="10"/>
      <c r="V34" s="10"/>
      <c r="W34" s="10"/>
      <c r="X34" s="10"/>
      <c r="Y34" s="35"/>
      <c r="Z34" s="10"/>
      <c r="AA34" s="10"/>
      <c r="AB34" s="10"/>
      <c r="AC34" s="10"/>
      <c r="AD34" s="10"/>
      <c r="AJ34" s="26" t="e">
        <f t="shared" si="0"/>
        <v>#REF!</v>
      </c>
      <c r="AO34" s="26" t="e">
        <f>'DATA PERNYATAAN'!#REF!</f>
        <v>#REF!</v>
      </c>
      <c r="AQ34" s="7">
        <v>33</v>
      </c>
      <c r="AR34" s="13" t="e">
        <f>'DATA PERNYATAAN'!#REF!</f>
        <v>#REF!</v>
      </c>
    </row>
    <row r="35" spans="1:44" ht="18.75" customHeight="1">
      <c r="A35" s="2">
        <v>25</v>
      </c>
      <c r="B35" s="3"/>
      <c r="C35" s="4"/>
      <c r="D35" s="122"/>
      <c r="E35" s="32"/>
      <c r="F35" s="32"/>
      <c r="G35" s="32"/>
      <c r="H35" s="32"/>
      <c r="I35" s="32"/>
      <c r="J35" s="32"/>
      <c r="K35" s="32"/>
      <c r="L35" s="32"/>
      <c r="M35" s="32"/>
      <c r="N35" s="32"/>
      <c r="O35" s="32"/>
      <c r="P35" s="32"/>
      <c r="Q35" s="32"/>
      <c r="R35" s="32"/>
      <c r="S35" s="32"/>
      <c r="T35" s="32"/>
      <c r="U35" s="10"/>
      <c r="V35" s="10"/>
      <c r="W35" s="10"/>
      <c r="X35" s="10"/>
      <c r="Y35" s="35"/>
      <c r="Z35" s="10"/>
      <c r="AA35" s="10"/>
      <c r="AB35" s="10"/>
      <c r="AC35" s="10"/>
      <c r="AD35" s="10"/>
      <c r="AJ35" s="26" t="e">
        <f t="shared" si="0"/>
        <v>#REF!</v>
      </c>
      <c r="AO35" s="26" t="e">
        <f>'DATA PERNYATAAN'!#REF!</f>
        <v>#REF!</v>
      </c>
      <c r="AQ35" s="7">
        <v>34</v>
      </c>
      <c r="AR35" s="13" t="e">
        <f>'DATA PERNYATAAN'!#REF!</f>
        <v>#REF!</v>
      </c>
    </row>
    <row r="36" spans="1:44" ht="18.75" customHeight="1">
      <c r="A36" s="2">
        <v>26</v>
      </c>
      <c r="B36" s="3"/>
      <c r="C36" s="4"/>
      <c r="D36" s="122"/>
      <c r="E36" s="32"/>
      <c r="F36" s="32"/>
      <c r="G36" s="32"/>
      <c r="H36" s="32"/>
      <c r="I36" s="32"/>
      <c r="J36" s="32"/>
      <c r="K36" s="32"/>
      <c r="L36" s="32"/>
      <c r="M36" s="32"/>
      <c r="N36" s="32"/>
      <c r="O36" s="32"/>
      <c r="P36" s="32"/>
      <c r="Q36" s="32"/>
      <c r="R36" s="32"/>
      <c r="S36" s="32"/>
      <c r="T36" s="32"/>
      <c r="U36" s="10"/>
      <c r="V36" s="10"/>
      <c r="W36" s="10"/>
      <c r="X36" s="10"/>
      <c r="Y36" s="35"/>
      <c r="Z36" s="10"/>
      <c r="AA36" s="10"/>
      <c r="AB36" s="10"/>
      <c r="AC36" s="10"/>
      <c r="AD36" s="10"/>
      <c r="AJ36" s="26" t="e">
        <f t="shared" si="0"/>
        <v>#REF!</v>
      </c>
      <c r="AO36" s="26" t="e">
        <f>'DATA PERNYATAAN'!#REF!</f>
        <v>#REF!</v>
      </c>
      <c r="AQ36" s="7">
        <v>35</v>
      </c>
      <c r="AR36" s="13" t="e">
        <f>'DATA PERNYATAAN'!#REF!</f>
        <v>#REF!</v>
      </c>
    </row>
    <row r="37" spans="1:44" ht="18.75" customHeight="1">
      <c r="A37" s="2">
        <v>27</v>
      </c>
      <c r="B37" s="3"/>
      <c r="C37" s="4"/>
      <c r="D37" s="122"/>
      <c r="E37" s="32"/>
      <c r="F37" s="32"/>
      <c r="G37" s="32"/>
      <c r="H37" s="32"/>
      <c r="I37" s="32"/>
      <c r="J37" s="32"/>
      <c r="K37" s="32"/>
      <c r="L37" s="32"/>
      <c r="M37" s="32"/>
      <c r="N37" s="32"/>
      <c r="O37" s="32"/>
      <c r="P37" s="32"/>
      <c r="Q37" s="32"/>
      <c r="R37" s="32"/>
      <c r="S37" s="32"/>
      <c r="T37" s="32"/>
      <c r="U37" s="10"/>
      <c r="V37" s="10"/>
      <c r="W37" s="10"/>
      <c r="X37" s="10"/>
      <c r="Y37" s="35"/>
      <c r="Z37" s="10"/>
      <c r="AA37" s="10"/>
      <c r="AB37" s="10"/>
      <c r="AC37" s="10"/>
      <c r="AD37" s="10"/>
      <c r="AJ37" s="26" t="e">
        <f t="shared" si="0"/>
        <v>#REF!</v>
      </c>
      <c r="AO37" s="26" t="e">
        <f>'DATA PERNYATAAN'!#REF!</f>
        <v>#REF!</v>
      </c>
      <c r="AQ37" s="7">
        <v>36</v>
      </c>
      <c r="AR37" s="13" t="e">
        <f>'DATA PERNYATAAN'!#REF!</f>
        <v>#REF!</v>
      </c>
    </row>
    <row r="38" spans="1:44" ht="18.75" customHeight="1">
      <c r="A38" s="2">
        <v>28</v>
      </c>
      <c r="B38" s="3"/>
      <c r="C38" s="4"/>
      <c r="D38" s="122"/>
      <c r="E38" s="32"/>
      <c r="F38" s="32"/>
      <c r="G38" s="32"/>
      <c r="H38" s="32"/>
      <c r="I38" s="32"/>
      <c r="J38" s="32"/>
      <c r="K38" s="32"/>
      <c r="L38" s="32"/>
      <c r="M38" s="32"/>
      <c r="N38" s="32"/>
      <c r="O38" s="32"/>
      <c r="P38" s="32"/>
      <c r="Q38" s="32"/>
      <c r="R38" s="32"/>
      <c r="S38" s="32"/>
      <c r="T38" s="32"/>
      <c r="U38" s="10"/>
      <c r="V38" s="10"/>
      <c r="W38" s="10"/>
      <c r="X38" s="10"/>
      <c r="Y38" s="35"/>
      <c r="Z38" s="10"/>
      <c r="AA38" s="10"/>
      <c r="AB38" s="10"/>
      <c r="AC38" s="10"/>
      <c r="AD38" s="10"/>
      <c r="AJ38" s="26" t="e">
        <f t="shared" si="0"/>
        <v>#REF!</v>
      </c>
      <c r="AO38" s="26" t="e">
        <f>'DATA PERNYATAAN'!#REF!</f>
        <v>#REF!</v>
      </c>
      <c r="AQ38" s="7">
        <v>37</v>
      </c>
      <c r="AR38" s="13" t="e">
        <f>'DATA PERNYATAAN'!#REF!</f>
        <v>#REF!</v>
      </c>
    </row>
    <row r="39" spans="1:44" ht="18.75" customHeight="1">
      <c r="A39" s="2">
        <v>29</v>
      </c>
      <c r="B39" s="3"/>
      <c r="C39" s="4"/>
      <c r="D39" s="122"/>
      <c r="E39" s="32"/>
      <c r="F39" s="32"/>
      <c r="G39" s="32"/>
      <c r="H39" s="32"/>
      <c r="I39" s="32"/>
      <c r="J39" s="32"/>
      <c r="K39" s="32"/>
      <c r="L39" s="32"/>
      <c r="M39" s="32"/>
      <c r="N39" s="32"/>
      <c r="O39" s="32"/>
      <c r="P39" s="32"/>
      <c r="Q39" s="32"/>
      <c r="R39" s="32"/>
      <c r="S39" s="32"/>
      <c r="T39" s="32"/>
      <c r="U39" s="10"/>
      <c r="V39" s="10"/>
      <c r="W39" s="10"/>
      <c r="X39" s="10"/>
      <c r="Y39" s="35"/>
      <c r="Z39" s="10"/>
      <c r="AA39" s="10"/>
      <c r="AB39" s="10"/>
      <c r="AC39" s="10"/>
      <c r="AD39" s="10"/>
      <c r="AJ39" s="26" t="e">
        <f t="shared" si="0"/>
        <v>#REF!</v>
      </c>
      <c r="AO39" s="26" t="e">
        <f>'DATA PERNYATAAN'!#REF!</f>
        <v>#REF!</v>
      </c>
      <c r="AQ39" s="7">
        <v>38</v>
      </c>
      <c r="AR39" s="13" t="e">
        <f>'DATA PERNYATAAN'!#REF!</f>
        <v>#REF!</v>
      </c>
    </row>
    <row r="40" spans="1:44" ht="18.75" customHeight="1">
      <c r="A40" s="2">
        <v>30</v>
      </c>
      <c r="B40" s="3"/>
      <c r="C40" s="4"/>
      <c r="D40" s="122"/>
      <c r="E40" s="32"/>
      <c r="F40" s="32"/>
      <c r="G40" s="32"/>
      <c r="H40" s="32"/>
      <c r="I40" s="32"/>
      <c r="J40" s="32"/>
      <c r="K40" s="32"/>
      <c r="L40" s="32"/>
      <c r="M40" s="32"/>
      <c r="N40" s="32"/>
      <c r="O40" s="32"/>
      <c r="P40" s="32"/>
      <c r="Q40" s="32"/>
      <c r="R40" s="32"/>
      <c r="S40" s="32"/>
      <c r="T40" s="32"/>
      <c r="U40" s="10"/>
      <c r="V40" s="10"/>
      <c r="W40" s="10"/>
      <c r="X40" s="10"/>
      <c r="Y40" s="35"/>
      <c r="Z40" s="10"/>
      <c r="AA40" s="10"/>
      <c r="AB40" s="10"/>
      <c r="AC40" s="10"/>
      <c r="AD40" s="10"/>
      <c r="AJ40" s="26" t="e">
        <f t="shared" si="0"/>
        <v>#REF!</v>
      </c>
      <c r="AO40" s="26" t="e">
        <f>'DATA PERNYATAAN'!#REF!</f>
        <v>#REF!</v>
      </c>
      <c r="AQ40" s="7">
        <v>39</v>
      </c>
      <c r="AR40" s="13" t="e">
        <f>'DATA PERNYATAAN'!#REF!</f>
        <v>#REF!</v>
      </c>
    </row>
    <row r="41" spans="1:44" ht="18.75" hidden="1" customHeight="1">
      <c r="A41" s="2">
        <v>31</v>
      </c>
      <c r="B41" s="3"/>
      <c r="C41" s="4"/>
      <c r="D41" s="122"/>
      <c r="E41" s="32"/>
      <c r="F41" s="32"/>
      <c r="G41" s="32"/>
      <c r="H41" s="32"/>
      <c r="I41" s="32"/>
      <c r="J41" s="32"/>
      <c r="K41" s="32"/>
      <c r="L41" s="32"/>
      <c r="M41" s="32"/>
      <c r="N41" s="32"/>
      <c r="O41" s="32"/>
      <c r="P41" s="32"/>
      <c r="Q41" s="32"/>
      <c r="R41" s="32"/>
      <c r="S41" s="32"/>
      <c r="T41" s="32"/>
      <c r="U41" s="10"/>
      <c r="V41" s="10"/>
      <c r="W41" s="10"/>
      <c r="X41" s="10"/>
      <c r="Y41" s="35"/>
      <c r="Z41" s="10"/>
      <c r="AA41" s="10"/>
      <c r="AB41" s="10"/>
      <c r="AC41" s="10"/>
      <c r="AD41" s="10"/>
      <c r="AJ41" s="26" t="e">
        <f t="shared" si="0"/>
        <v>#REF!</v>
      </c>
      <c r="AO41" s="26" t="e">
        <f>'DATA PERNYATAAN'!#REF!</f>
        <v>#REF!</v>
      </c>
      <c r="AQ41" s="7">
        <v>40</v>
      </c>
      <c r="AR41" s="13" t="e">
        <f>'DATA PERNYATAAN'!#REF!</f>
        <v>#REF!</v>
      </c>
    </row>
    <row r="42" spans="1:44" ht="18.75" hidden="1" customHeight="1">
      <c r="A42" s="2">
        <v>32</v>
      </c>
      <c r="B42" s="3"/>
      <c r="C42" s="4"/>
      <c r="D42" s="122"/>
      <c r="E42" s="32"/>
      <c r="F42" s="32"/>
      <c r="G42" s="32"/>
      <c r="H42" s="32"/>
      <c r="I42" s="32"/>
      <c r="J42" s="32"/>
      <c r="K42" s="32"/>
      <c r="L42" s="32"/>
      <c r="M42" s="32"/>
      <c r="N42" s="32"/>
      <c r="O42" s="32"/>
      <c r="P42" s="32"/>
      <c r="Q42" s="32"/>
      <c r="R42" s="32"/>
      <c r="S42" s="32"/>
      <c r="T42" s="32"/>
      <c r="U42" s="10"/>
      <c r="V42" s="10"/>
      <c r="W42" s="10"/>
      <c r="X42" s="10"/>
      <c r="Y42" s="35"/>
      <c r="Z42" s="10"/>
      <c r="AA42" s="10"/>
      <c r="AB42" s="10"/>
      <c r="AC42" s="10"/>
      <c r="AD42" s="10"/>
      <c r="AJ42" s="26" t="e">
        <f t="shared" si="0"/>
        <v>#REF!</v>
      </c>
      <c r="AO42" s="26" t="e">
        <f>'DATA PERNYATAAN'!#REF!</f>
        <v>#REF!</v>
      </c>
      <c r="AQ42" s="7">
        <v>41</v>
      </c>
      <c r="AR42" s="13" t="e">
        <f>'DATA PERNYATAAN'!#REF!</f>
        <v>#REF!</v>
      </c>
    </row>
    <row r="43" spans="1:44" ht="18.75" hidden="1" customHeight="1">
      <c r="A43" s="2">
        <v>33</v>
      </c>
      <c r="B43" s="3"/>
      <c r="C43" s="4"/>
      <c r="D43" s="122"/>
      <c r="E43" s="32"/>
      <c r="F43" s="32"/>
      <c r="G43" s="32"/>
      <c r="H43" s="32"/>
      <c r="I43" s="32"/>
      <c r="J43" s="32"/>
      <c r="K43" s="32"/>
      <c r="L43" s="32"/>
      <c r="M43" s="32"/>
      <c r="N43" s="32"/>
      <c r="O43" s="32"/>
      <c r="P43" s="32"/>
      <c r="Q43" s="32"/>
      <c r="R43" s="32"/>
      <c r="S43" s="32"/>
      <c r="T43" s="32"/>
      <c r="U43" s="10"/>
      <c r="V43" s="10"/>
      <c r="W43" s="10"/>
      <c r="X43" s="10"/>
      <c r="Y43" s="35"/>
      <c r="Z43" s="10"/>
      <c r="AA43" s="10"/>
      <c r="AB43" s="10"/>
      <c r="AC43" s="10"/>
      <c r="AD43" s="10"/>
      <c r="AJ43" s="26" t="e">
        <f t="shared" si="0"/>
        <v>#REF!</v>
      </c>
      <c r="AO43" s="26" t="e">
        <f>'DATA PERNYATAAN'!#REF!</f>
        <v>#REF!</v>
      </c>
      <c r="AQ43" s="7">
        <v>42</v>
      </c>
      <c r="AR43" s="13" t="e">
        <f>'DATA PERNYATAAN'!#REF!</f>
        <v>#REF!</v>
      </c>
    </row>
    <row r="44" spans="1:44" ht="18.75" hidden="1" customHeight="1">
      <c r="A44" s="2">
        <v>34</v>
      </c>
      <c r="B44" s="3"/>
      <c r="C44" s="4"/>
      <c r="D44" s="122"/>
      <c r="E44" s="32"/>
      <c r="F44" s="32"/>
      <c r="G44" s="32"/>
      <c r="H44" s="32"/>
      <c r="I44" s="32"/>
      <c r="J44" s="32"/>
      <c r="K44" s="32"/>
      <c r="L44" s="32"/>
      <c r="M44" s="32"/>
      <c r="N44" s="32"/>
      <c r="O44" s="32"/>
      <c r="P44" s="32"/>
      <c r="Q44" s="32"/>
      <c r="R44" s="32"/>
      <c r="S44" s="32"/>
      <c r="T44" s="32"/>
      <c r="U44" s="10"/>
      <c r="V44" s="10"/>
      <c r="W44" s="10"/>
      <c r="X44" s="10"/>
      <c r="Y44" s="35"/>
      <c r="Z44" s="10"/>
      <c r="AA44" s="10"/>
      <c r="AB44" s="10"/>
      <c r="AC44" s="10"/>
      <c r="AD44" s="10"/>
      <c r="AJ44" s="26" t="e">
        <f t="shared" si="0"/>
        <v>#REF!</v>
      </c>
      <c r="AO44" s="26" t="e">
        <f>'DATA PERNYATAAN'!#REF!</f>
        <v>#REF!</v>
      </c>
      <c r="AQ44" s="7">
        <v>43</v>
      </c>
      <c r="AR44" s="13" t="e">
        <f>'DATA PERNYATAAN'!#REF!</f>
        <v>#REF!</v>
      </c>
    </row>
    <row r="45" spans="1:44" ht="18.75" hidden="1" customHeight="1">
      <c r="A45" s="2">
        <v>35</v>
      </c>
      <c r="B45" s="3"/>
      <c r="C45" s="4"/>
      <c r="D45" s="122"/>
      <c r="E45" s="32"/>
      <c r="F45" s="32"/>
      <c r="G45" s="32"/>
      <c r="H45" s="32"/>
      <c r="I45" s="32"/>
      <c r="J45" s="32"/>
      <c r="K45" s="32"/>
      <c r="L45" s="32"/>
      <c r="M45" s="32"/>
      <c r="N45" s="32"/>
      <c r="O45" s="32"/>
      <c r="P45" s="32"/>
      <c r="Q45" s="32"/>
      <c r="R45" s="32"/>
      <c r="S45" s="32"/>
      <c r="T45" s="32"/>
      <c r="U45" s="10"/>
      <c r="V45" s="10"/>
      <c r="W45" s="10"/>
      <c r="X45" s="10"/>
      <c r="Y45" s="35"/>
      <c r="Z45" s="10"/>
      <c r="AA45" s="10"/>
      <c r="AB45" s="10"/>
      <c r="AC45" s="10"/>
      <c r="AD45" s="10"/>
      <c r="AJ45" s="26" t="e">
        <f t="shared" si="0"/>
        <v>#REF!</v>
      </c>
      <c r="AO45" s="26" t="e">
        <f>'DATA PERNYATAAN'!#REF!</f>
        <v>#REF!</v>
      </c>
      <c r="AQ45" s="7">
        <v>44</v>
      </c>
      <c r="AR45" s="13" t="e">
        <f>'DATA PERNYATAAN'!#REF!</f>
        <v>#REF!</v>
      </c>
    </row>
    <row r="46" spans="1:44" ht="18.75" hidden="1" customHeight="1">
      <c r="A46" s="2">
        <v>36</v>
      </c>
      <c r="B46" s="3"/>
      <c r="C46" s="4"/>
      <c r="D46" s="122"/>
      <c r="E46" s="32"/>
      <c r="F46" s="32"/>
      <c r="G46" s="32"/>
      <c r="H46" s="32"/>
      <c r="I46" s="32"/>
      <c r="J46" s="32"/>
      <c r="K46" s="32"/>
      <c r="L46" s="32"/>
      <c r="M46" s="32"/>
      <c r="N46" s="32"/>
      <c r="O46" s="32"/>
      <c r="P46" s="32"/>
      <c r="Q46" s="32"/>
      <c r="R46" s="32"/>
      <c r="S46" s="32"/>
      <c r="T46" s="32"/>
      <c r="U46" s="10"/>
      <c r="V46" s="10"/>
      <c r="W46" s="10"/>
      <c r="X46" s="10"/>
      <c r="Y46" s="35"/>
      <c r="Z46" s="10"/>
      <c r="AA46" s="10"/>
      <c r="AB46" s="10"/>
      <c r="AC46" s="10"/>
      <c r="AD46" s="10"/>
      <c r="AJ46" s="26" t="e">
        <f t="shared" si="0"/>
        <v>#REF!</v>
      </c>
      <c r="AO46" s="26" t="e">
        <f>'DATA PERNYATAAN'!#REF!</f>
        <v>#REF!</v>
      </c>
      <c r="AQ46" s="7">
        <v>45</v>
      </c>
      <c r="AR46" s="13" t="e">
        <f>'DATA PERNYATAAN'!#REF!</f>
        <v>#REF!</v>
      </c>
    </row>
    <row r="47" spans="1:44" ht="18.75" hidden="1" customHeight="1">
      <c r="A47" s="2">
        <v>37</v>
      </c>
      <c r="B47" s="3"/>
      <c r="C47" s="4"/>
      <c r="D47" s="122"/>
      <c r="E47" s="32"/>
      <c r="F47" s="32"/>
      <c r="G47" s="32"/>
      <c r="H47" s="32"/>
      <c r="I47" s="32"/>
      <c r="J47" s="32"/>
      <c r="K47" s="32"/>
      <c r="L47" s="32"/>
      <c r="M47" s="32"/>
      <c r="N47" s="32"/>
      <c r="O47" s="32"/>
      <c r="P47" s="32"/>
      <c r="Q47" s="32"/>
      <c r="R47" s="32"/>
      <c r="S47" s="32"/>
      <c r="T47" s="32"/>
      <c r="U47" s="10"/>
      <c r="V47" s="10"/>
      <c r="W47" s="10"/>
      <c r="X47" s="10"/>
      <c r="Y47" s="35"/>
      <c r="Z47" s="10"/>
      <c r="AA47" s="10"/>
      <c r="AB47" s="10"/>
      <c r="AC47" s="10"/>
      <c r="AD47" s="10"/>
      <c r="AJ47" s="26" t="e">
        <f t="shared" si="0"/>
        <v>#REF!</v>
      </c>
      <c r="AO47" s="26" t="e">
        <f>'DATA PERNYATAAN'!#REF!</f>
        <v>#REF!</v>
      </c>
      <c r="AQ47" s="7">
        <v>46</v>
      </c>
      <c r="AR47" s="13" t="e">
        <f>'DATA PERNYATAAN'!#REF!</f>
        <v>#REF!</v>
      </c>
    </row>
    <row r="48" spans="1:44" ht="18.75" hidden="1" customHeight="1">
      <c r="A48" s="2">
        <v>38</v>
      </c>
      <c r="B48" s="3"/>
      <c r="C48" s="4"/>
      <c r="D48" s="122"/>
      <c r="E48" s="32"/>
      <c r="F48" s="32"/>
      <c r="G48" s="32"/>
      <c r="H48" s="32"/>
      <c r="I48" s="32"/>
      <c r="J48" s="32"/>
      <c r="K48" s="32"/>
      <c r="L48" s="32"/>
      <c r="M48" s="32"/>
      <c r="N48" s="32"/>
      <c r="O48" s="32"/>
      <c r="P48" s="32"/>
      <c r="Q48" s="32"/>
      <c r="R48" s="32"/>
      <c r="S48" s="32"/>
      <c r="T48" s="32"/>
      <c r="U48" s="10"/>
      <c r="V48" s="10"/>
      <c r="W48" s="10"/>
      <c r="X48" s="10"/>
      <c r="Y48" s="35"/>
      <c r="Z48" s="10"/>
      <c r="AA48" s="10"/>
      <c r="AB48" s="10"/>
      <c r="AC48" s="10"/>
      <c r="AD48" s="10"/>
      <c r="AJ48" s="26" t="e">
        <f t="shared" si="0"/>
        <v>#REF!</v>
      </c>
      <c r="AO48" s="26" t="e">
        <f>'DATA PERNYATAAN'!#REF!</f>
        <v>#REF!</v>
      </c>
      <c r="AQ48" s="7">
        <v>47</v>
      </c>
      <c r="AR48" s="13" t="e">
        <f>'DATA PERNYATAAN'!#REF!</f>
        <v>#REF!</v>
      </c>
    </row>
    <row r="49" spans="1:44" ht="18.75" hidden="1" customHeight="1">
      <c r="A49" s="2">
        <v>39</v>
      </c>
      <c r="B49" s="3"/>
      <c r="C49" s="4"/>
      <c r="D49" s="122"/>
      <c r="E49" s="32"/>
      <c r="F49" s="32"/>
      <c r="G49" s="32"/>
      <c r="H49" s="32"/>
      <c r="I49" s="32"/>
      <c r="J49" s="32"/>
      <c r="K49" s="32"/>
      <c r="L49" s="32"/>
      <c r="M49" s="32"/>
      <c r="N49" s="32"/>
      <c r="O49" s="32"/>
      <c r="P49" s="32"/>
      <c r="Q49" s="32"/>
      <c r="R49" s="32"/>
      <c r="S49" s="32"/>
      <c r="T49" s="32"/>
      <c r="U49" s="10"/>
      <c r="V49" s="10"/>
      <c r="W49" s="10"/>
      <c r="X49" s="10"/>
      <c r="Y49" s="35"/>
      <c r="Z49" s="10"/>
      <c r="AA49" s="10"/>
      <c r="AB49" s="10"/>
      <c r="AC49" s="10"/>
      <c r="AD49" s="10"/>
      <c r="AJ49" s="26" t="e">
        <f t="shared" si="0"/>
        <v>#REF!</v>
      </c>
      <c r="AO49" s="26" t="e">
        <f>'DATA PERNYATAAN'!#REF!</f>
        <v>#REF!</v>
      </c>
      <c r="AQ49" s="7">
        <v>48</v>
      </c>
      <c r="AR49" s="13" t="e">
        <f>'DATA PERNYATAAN'!#REF!</f>
        <v>#REF!</v>
      </c>
    </row>
    <row r="50" spans="1:44" ht="18.75" hidden="1" customHeight="1">
      <c r="A50" s="2">
        <v>40</v>
      </c>
      <c r="B50" s="3"/>
      <c r="C50" s="4"/>
      <c r="D50" s="122"/>
      <c r="E50" s="32"/>
      <c r="F50" s="32"/>
      <c r="G50" s="32"/>
      <c r="H50" s="32"/>
      <c r="I50" s="32"/>
      <c r="J50" s="32"/>
      <c r="K50" s="32"/>
      <c r="L50" s="32"/>
      <c r="M50" s="32"/>
      <c r="N50" s="32"/>
      <c r="O50" s="32"/>
      <c r="P50" s="32"/>
      <c r="Q50" s="32"/>
      <c r="R50" s="32"/>
      <c r="S50" s="32"/>
      <c r="T50" s="32"/>
      <c r="U50" s="10"/>
      <c r="V50" s="10"/>
      <c r="W50" s="10"/>
      <c r="X50" s="10"/>
      <c r="Y50" s="35"/>
      <c r="Z50" s="10"/>
      <c r="AA50" s="10"/>
      <c r="AB50" s="10"/>
      <c r="AC50" s="10"/>
      <c r="AD50" s="10"/>
      <c r="AJ50" s="26" t="e">
        <f t="shared" si="0"/>
        <v>#REF!</v>
      </c>
      <c r="AO50" s="26" t="e">
        <f>'DATA PERNYATAAN'!#REF!</f>
        <v>#REF!</v>
      </c>
      <c r="AQ50" s="7">
        <v>49</v>
      </c>
      <c r="AR50" s="13" t="e">
        <f>'DATA PERNYATAAN'!#REF!</f>
        <v>#REF!</v>
      </c>
    </row>
    <row r="51" spans="1:44" ht="18.75" hidden="1" customHeight="1">
      <c r="A51" s="2">
        <v>41</v>
      </c>
      <c r="B51" s="3"/>
      <c r="C51" s="4"/>
      <c r="D51" s="122"/>
      <c r="E51" s="32"/>
      <c r="F51" s="32"/>
      <c r="G51" s="32"/>
      <c r="H51" s="32"/>
      <c r="I51" s="32"/>
      <c r="J51" s="32"/>
      <c r="K51" s="32"/>
      <c r="L51" s="32"/>
      <c r="M51" s="32"/>
      <c r="N51" s="32"/>
      <c r="O51" s="32"/>
      <c r="P51" s="32"/>
      <c r="Q51" s="32"/>
      <c r="R51" s="32"/>
      <c r="S51" s="32"/>
      <c r="T51" s="32"/>
      <c r="U51" s="10"/>
      <c r="V51" s="10"/>
      <c r="W51" s="10"/>
      <c r="X51" s="10"/>
      <c r="Y51" s="35"/>
      <c r="Z51" s="10"/>
      <c r="AA51" s="10"/>
      <c r="AB51" s="10"/>
      <c r="AC51" s="10"/>
      <c r="AD51" s="10"/>
      <c r="AJ51" s="26" t="e">
        <f t="shared" si="0"/>
        <v>#REF!</v>
      </c>
      <c r="AO51" s="26" t="e">
        <f>'DATA PERNYATAAN'!#REF!</f>
        <v>#REF!</v>
      </c>
      <c r="AQ51" s="7">
        <v>50</v>
      </c>
      <c r="AR51" s="13" t="e">
        <f>'DATA PERNYATAAN'!#REF!</f>
        <v>#REF!</v>
      </c>
    </row>
    <row r="52" spans="1:44" ht="18.75" hidden="1" customHeight="1">
      <c r="A52" s="2">
        <v>42</v>
      </c>
      <c r="B52" s="3"/>
      <c r="C52" s="4"/>
      <c r="D52" s="122"/>
      <c r="E52" s="32"/>
      <c r="F52" s="32"/>
      <c r="G52" s="32"/>
      <c r="H52" s="32"/>
      <c r="I52" s="32"/>
      <c r="J52" s="32"/>
      <c r="K52" s="32"/>
      <c r="L52" s="32"/>
      <c r="M52" s="32"/>
      <c r="N52" s="32"/>
      <c r="O52" s="32"/>
      <c r="P52" s="32"/>
      <c r="Q52" s="32"/>
      <c r="R52" s="32"/>
      <c r="S52" s="32"/>
      <c r="T52" s="32"/>
      <c r="U52" s="10"/>
      <c r="V52" s="10"/>
      <c r="W52" s="10"/>
      <c r="X52" s="10"/>
      <c r="Y52" s="35"/>
      <c r="Z52" s="10"/>
      <c r="AA52" s="10"/>
      <c r="AB52" s="10"/>
      <c r="AC52" s="10"/>
      <c r="AD52" s="10"/>
      <c r="AJ52" s="26" t="e">
        <f t="shared" si="0"/>
        <v>#REF!</v>
      </c>
      <c r="AO52" s="26" t="e">
        <f>'DATA PERNYATAAN'!#REF!</f>
        <v>#REF!</v>
      </c>
      <c r="AQ52" s="7">
        <v>51</v>
      </c>
      <c r="AR52" s="13" t="e">
        <f>'DATA PERNYATAAN'!#REF!</f>
        <v>#REF!</v>
      </c>
    </row>
    <row r="53" spans="1:44" ht="18.75" hidden="1" customHeight="1">
      <c r="A53" s="2">
        <v>43</v>
      </c>
      <c r="B53" s="3"/>
      <c r="C53" s="4"/>
      <c r="D53" s="31"/>
      <c r="E53" s="32"/>
      <c r="F53" s="32"/>
      <c r="G53" s="32"/>
      <c r="H53" s="32"/>
      <c r="I53" s="32"/>
      <c r="J53" s="32"/>
      <c r="K53" s="32"/>
      <c r="L53" s="32"/>
      <c r="M53" s="32"/>
      <c r="N53" s="32"/>
      <c r="O53" s="32"/>
      <c r="P53" s="32"/>
      <c r="Q53" s="32"/>
      <c r="R53" s="32"/>
      <c r="S53" s="32"/>
      <c r="T53" s="32"/>
      <c r="U53" s="10"/>
      <c r="V53" s="10"/>
      <c r="W53" s="10"/>
      <c r="X53" s="10"/>
      <c r="Y53" s="35"/>
      <c r="Z53" s="10"/>
      <c r="AA53" s="10"/>
      <c r="AB53" s="10"/>
      <c r="AC53" s="10"/>
      <c r="AD53" s="10"/>
      <c r="AJ53" s="26" t="e">
        <f t="shared" si="0"/>
        <v>#REF!</v>
      </c>
      <c r="AO53" s="26" t="e">
        <f>'DATA PERNYATAAN'!#REF!</f>
        <v>#REF!</v>
      </c>
      <c r="AQ53" s="7">
        <v>52</v>
      </c>
      <c r="AR53" s="13" t="e">
        <f>'DATA PERNYATAAN'!#REF!</f>
        <v>#REF!</v>
      </c>
    </row>
    <row r="54" spans="1:44" ht="18.75" hidden="1" customHeight="1">
      <c r="A54" s="2">
        <v>44</v>
      </c>
      <c r="B54" s="3"/>
      <c r="C54" s="4"/>
      <c r="D54" s="31"/>
      <c r="E54" s="32"/>
      <c r="F54" s="32"/>
      <c r="G54" s="32"/>
      <c r="H54" s="32"/>
      <c r="I54" s="32"/>
      <c r="J54" s="32"/>
      <c r="K54" s="32"/>
      <c r="L54" s="32"/>
      <c r="M54" s="32"/>
      <c r="N54" s="32"/>
      <c r="O54" s="32"/>
      <c r="P54" s="32"/>
      <c r="Q54" s="32"/>
      <c r="R54" s="32"/>
      <c r="S54" s="32"/>
      <c r="T54" s="32"/>
      <c r="U54" s="10"/>
      <c r="V54" s="10"/>
      <c r="W54" s="10"/>
      <c r="X54" s="10"/>
      <c r="Y54" s="35"/>
      <c r="Z54" s="10"/>
      <c r="AA54" s="10"/>
      <c r="AB54" s="10"/>
      <c r="AC54" s="10"/>
      <c r="AD54" s="10"/>
      <c r="AJ54" s="26" t="e">
        <f t="shared" si="0"/>
        <v>#REF!</v>
      </c>
      <c r="AO54" s="26" t="e">
        <f>'DATA PERNYATAAN'!#REF!</f>
        <v>#REF!</v>
      </c>
      <c r="AQ54" s="7">
        <v>53</v>
      </c>
      <c r="AR54" s="13" t="e">
        <f>'DATA PERNYATAAN'!#REF!</f>
        <v>#REF!</v>
      </c>
    </row>
    <row r="55" spans="1:44" ht="18.75" hidden="1" customHeight="1">
      <c r="A55" s="2">
        <v>45</v>
      </c>
      <c r="B55" s="3"/>
      <c r="C55" s="4"/>
      <c r="D55" s="31"/>
      <c r="E55" s="32"/>
      <c r="F55" s="32"/>
      <c r="G55" s="32"/>
      <c r="H55" s="32"/>
      <c r="I55" s="32"/>
      <c r="J55" s="32"/>
      <c r="K55" s="32"/>
      <c r="L55" s="32"/>
      <c r="M55" s="32"/>
      <c r="N55" s="32"/>
      <c r="O55" s="32"/>
      <c r="P55" s="32"/>
      <c r="Q55" s="32"/>
      <c r="R55" s="32"/>
      <c r="S55" s="32"/>
      <c r="T55" s="32"/>
      <c r="U55" s="10"/>
      <c r="V55" s="10"/>
      <c r="W55" s="10"/>
      <c r="X55" s="10"/>
      <c r="Y55" s="35"/>
      <c r="Z55" s="10"/>
      <c r="AA55" s="10"/>
      <c r="AB55" s="10"/>
      <c r="AC55" s="10"/>
      <c r="AD55" s="10"/>
      <c r="AJ55" s="26" t="e">
        <f t="shared" si="0"/>
        <v>#REF!</v>
      </c>
      <c r="AO55" s="26" t="e">
        <f>'DATA PERNYATAAN'!#REF!</f>
        <v>#REF!</v>
      </c>
      <c r="AQ55" s="7">
        <v>54</v>
      </c>
      <c r="AR55" s="13" t="e">
        <f>'DATA PERNYATAAN'!#REF!</f>
        <v>#REF!</v>
      </c>
    </row>
    <row r="56" spans="1:44" ht="18.75" hidden="1" customHeight="1">
      <c r="A56" s="2">
        <v>46</v>
      </c>
      <c r="B56" s="3"/>
      <c r="C56" s="4"/>
      <c r="D56" s="31"/>
      <c r="E56" s="32"/>
      <c r="F56" s="32"/>
      <c r="G56" s="32"/>
      <c r="H56" s="32"/>
      <c r="I56" s="32"/>
      <c r="J56" s="32"/>
      <c r="K56" s="32"/>
      <c r="L56" s="32"/>
      <c r="M56" s="32"/>
      <c r="N56" s="32"/>
      <c r="O56" s="32"/>
      <c r="P56" s="32"/>
      <c r="Q56" s="32"/>
      <c r="R56" s="32"/>
      <c r="S56" s="32"/>
      <c r="T56" s="32"/>
      <c r="U56" s="10"/>
      <c r="V56" s="10"/>
      <c r="W56" s="10"/>
      <c r="X56" s="10"/>
      <c r="Y56" s="10"/>
      <c r="Z56" s="10"/>
      <c r="AA56" s="10"/>
      <c r="AB56" s="10"/>
      <c r="AC56" s="10"/>
      <c r="AD56" s="10"/>
      <c r="AJ56" s="26" t="e">
        <f t="shared" si="0"/>
        <v>#REF!</v>
      </c>
      <c r="AO56" s="26" t="e">
        <f>'DATA PERNYATAAN'!#REF!</f>
        <v>#REF!</v>
      </c>
    </row>
    <row r="57" spans="1:44" ht="18.75" hidden="1" customHeight="1">
      <c r="A57" s="2">
        <v>47</v>
      </c>
      <c r="B57" s="3"/>
      <c r="C57" s="4"/>
      <c r="D57" s="31"/>
      <c r="E57" s="32"/>
      <c r="F57" s="32"/>
      <c r="G57" s="32"/>
      <c r="H57" s="32"/>
      <c r="I57" s="32"/>
      <c r="J57" s="32"/>
      <c r="K57" s="32"/>
      <c r="L57" s="32"/>
      <c r="M57" s="32"/>
      <c r="N57" s="32"/>
      <c r="O57" s="32"/>
      <c r="P57" s="32"/>
      <c r="Q57" s="32"/>
      <c r="R57" s="32"/>
      <c r="S57" s="32"/>
      <c r="T57" s="32"/>
      <c r="U57" s="10"/>
      <c r="V57" s="10"/>
      <c r="W57" s="10"/>
      <c r="X57" s="10"/>
      <c r="Y57" s="10"/>
      <c r="Z57" s="10"/>
      <c r="AA57" s="10"/>
      <c r="AB57" s="10"/>
      <c r="AC57" s="10"/>
      <c r="AD57" s="10"/>
      <c r="AJ57" s="26" t="str">
        <f t="shared" si="0"/>
        <v/>
      </c>
      <c r="AO57" s="26">
        <f>'DATA PERNYATAAN'!M33</f>
        <v>0</v>
      </c>
    </row>
    <row r="58" spans="1:44" ht="18.75" hidden="1" customHeight="1">
      <c r="A58" s="2">
        <v>48</v>
      </c>
      <c r="B58" s="3"/>
      <c r="C58" s="4"/>
      <c r="D58" s="31"/>
      <c r="E58" s="32"/>
      <c r="F58" s="32"/>
      <c r="G58" s="32"/>
      <c r="H58" s="32"/>
      <c r="I58" s="32"/>
      <c r="J58" s="32"/>
      <c r="K58" s="32"/>
      <c r="L58" s="32"/>
      <c r="M58" s="32"/>
      <c r="N58" s="32"/>
      <c r="O58" s="32"/>
      <c r="P58" s="32"/>
      <c r="Q58" s="32"/>
      <c r="R58" s="32"/>
      <c r="S58" s="32"/>
      <c r="T58" s="32"/>
      <c r="U58" s="10"/>
      <c r="V58" s="10"/>
      <c r="W58" s="10"/>
      <c r="X58" s="10"/>
      <c r="Y58" s="10"/>
      <c r="Z58" s="10"/>
      <c r="AA58" s="10"/>
      <c r="AB58" s="10"/>
      <c r="AC58" s="10"/>
      <c r="AD58" s="10"/>
      <c r="AJ58" s="26" t="str">
        <f t="shared" si="0"/>
        <v/>
      </c>
      <c r="AO58" s="26">
        <f>'DATA PERNYATAAN'!M34</f>
        <v>0</v>
      </c>
    </row>
    <row r="59" spans="1:44" ht="18.75" hidden="1" customHeight="1">
      <c r="A59" s="2">
        <v>49</v>
      </c>
      <c r="B59" s="3"/>
      <c r="C59" s="4"/>
      <c r="D59" s="31"/>
      <c r="E59" s="32"/>
      <c r="F59" s="32"/>
      <c r="G59" s="32"/>
      <c r="H59" s="32"/>
      <c r="I59" s="32"/>
      <c r="J59" s="32"/>
      <c r="K59" s="32"/>
      <c r="L59" s="32"/>
      <c r="M59" s="32"/>
      <c r="N59" s="32"/>
      <c r="O59" s="32"/>
      <c r="P59" s="32"/>
      <c r="Q59" s="32"/>
      <c r="R59" s="32"/>
      <c r="S59" s="32"/>
      <c r="T59" s="32"/>
      <c r="U59" s="10"/>
      <c r="V59" s="10"/>
      <c r="W59" s="10"/>
      <c r="X59" s="10"/>
      <c r="Y59" s="10"/>
      <c r="Z59" s="10"/>
      <c r="AA59" s="10"/>
      <c r="AB59" s="10"/>
      <c r="AC59" s="10"/>
      <c r="AD59" s="10"/>
      <c r="AJ59" s="26" t="str">
        <f t="shared" si="0"/>
        <v/>
      </c>
      <c r="AO59" s="26">
        <f>'DATA PERNYATAAN'!M35</f>
        <v>0</v>
      </c>
    </row>
    <row r="60" spans="1:44" ht="18.75" hidden="1" customHeight="1">
      <c r="A60" s="2">
        <v>50</v>
      </c>
      <c r="B60" s="3"/>
      <c r="C60" s="4"/>
      <c r="D60" s="31"/>
      <c r="E60" s="32"/>
      <c r="F60" s="32"/>
      <c r="G60" s="32"/>
      <c r="H60" s="32"/>
      <c r="I60" s="32"/>
      <c r="J60" s="32"/>
      <c r="K60" s="32"/>
      <c r="L60" s="32"/>
      <c r="M60" s="32"/>
      <c r="N60" s="32"/>
      <c r="O60" s="32"/>
      <c r="P60" s="32"/>
      <c r="Q60" s="32"/>
      <c r="R60" s="32"/>
      <c r="S60" s="32"/>
      <c r="T60" s="32"/>
      <c r="U60" s="10"/>
      <c r="V60" s="10"/>
      <c r="W60" s="10"/>
      <c r="X60" s="10"/>
      <c r="Y60" s="10"/>
      <c r="Z60" s="10"/>
      <c r="AA60" s="10"/>
      <c r="AB60" s="10"/>
      <c r="AC60" s="10"/>
      <c r="AD60" s="10"/>
      <c r="AJ60" s="26" t="str">
        <f t="shared" si="0"/>
        <v/>
      </c>
      <c r="AO60" s="26">
        <f>'DATA PERNYATAAN'!M36</f>
        <v>0</v>
      </c>
    </row>
    <row r="61" spans="1:44" ht="15.75" hidden="1">
      <c r="A61" s="2">
        <v>51</v>
      </c>
      <c r="B61" s="3"/>
      <c r="C61" s="4"/>
      <c r="D61" s="31"/>
      <c r="E61" s="32"/>
      <c r="F61" s="32"/>
      <c r="G61" s="32"/>
      <c r="H61" s="32"/>
      <c r="I61" s="32"/>
      <c r="J61" s="32"/>
      <c r="K61" s="32"/>
      <c r="L61" s="32"/>
      <c r="M61" s="32"/>
      <c r="N61" s="32"/>
      <c r="O61" s="32"/>
      <c r="P61" s="32"/>
      <c r="Q61" s="32"/>
      <c r="R61" s="32"/>
      <c r="S61" s="32"/>
      <c r="T61" s="32"/>
      <c r="U61" s="10"/>
      <c r="V61" s="10"/>
      <c r="W61" s="10"/>
      <c r="X61" s="10"/>
      <c r="Y61" s="10"/>
      <c r="Z61" s="10"/>
      <c r="AA61" s="10"/>
      <c r="AB61" s="10"/>
      <c r="AC61" s="10"/>
      <c r="AD61" s="10"/>
      <c r="AJ61" s="26" t="str">
        <f t="shared" si="0"/>
        <v/>
      </c>
      <c r="AO61" s="26">
        <f>'DATA PERNYATAAN'!M37</f>
        <v>0</v>
      </c>
    </row>
    <row r="62" spans="1:44" ht="15.75" hidden="1">
      <c r="A62" s="2">
        <v>52</v>
      </c>
      <c r="B62" s="3"/>
      <c r="C62" s="4"/>
      <c r="D62" s="31"/>
      <c r="E62" s="32"/>
      <c r="F62" s="32"/>
      <c r="G62" s="32"/>
      <c r="H62" s="32"/>
      <c r="I62" s="32"/>
      <c r="J62" s="32"/>
      <c r="K62" s="32"/>
      <c r="L62" s="32"/>
      <c r="M62" s="32"/>
      <c r="N62" s="32"/>
      <c r="O62" s="32"/>
      <c r="P62" s="32"/>
      <c r="Q62" s="32"/>
      <c r="R62" s="32"/>
      <c r="S62" s="32"/>
      <c r="T62" s="32"/>
      <c r="U62" s="10"/>
      <c r="V62" s="10"/>
      <c r="W62" s="10"/>
      <c r="X62" s="10"/>
      <c r="Y62" s="10"/>
      <c r="Z62" s="10"/>
      <c r="AA62" s="10"/>
      <c r="AB62" s="10"/>
      <c r="AC62" s="10"/>
      <c r="AD62" s="10"/>
    </row>
    <row r="63" spans="1:44" ht="15.75" hidden="1">
      <c r="A63" s="2">
        <v>53</v>
      </c>
      <c r="B63" s="3"/>
      <c r="C63" s="4"/>
      <c r="D63" s="31"/>
      <c r="E63" s="32"/>
      <c r="F63" s="32"/>
      <c r="G63" s="32"/>
      <c r="H63" s="32"/>
      <c r="I63" s="32"/>
      <c r="J63" s="32"/>
      <c r="K63" s="32"/>
      <c r="L63" s="32"/>
      <c r="M63" s="32"/>
      <c r="N63" s="32"/>
      <c r="O63" s="32"/>
      <c r="P63" s="32"/>
      <c r="Q63" s="32"/>
      <c r="R63" s="32"/>
      <c r="S63" s="32"/>
      <c r="T63" s="32"/>
      <c r="U63" s="10"/>
      <c r="V63" s="10"/>
      <c r="W63" s="10"/>
      <c r="X63" s="10"/>
      <c r="Y63" s="10"/>
      <c r="Z63" s="10"/>
      <c r="AA63" s="10"/>
      <c r="AB63" s="10"/>
      <c r="AC63" s="10"/>
      <c r="AD63" s="10"/>
    </row>
    <row r="64" spans="1:44" ht="15.75" hidden="1">
      <c r="A64" s="2">
        <v>54</v>
      </c>
      <c r="B64" s="3"/>
      <c r="C64" s="4"/>
      <c r="D64" s="31"/>
      <c r="E64" s="32"/>
      <c r="F64" s="32"/>
      <c r="G64" s="32"/>
      <c r="H64" s="32"/>
      <c r="I64" s="32"/>
      <c r="J64" s="32"/>
      <c r="K64" s="32"/>
      <c r="L64" s="32"/>
      <c r="M64" s="32"/>
      <c r="N64" s="32"/>
      <c r="O64" s="32"/>
      <c r="P64" s="32"/>
      <c r="Q64" s="32"/>
      <c r="R64" s="32"/>
      <c r="S64" s="32"/>
      <c r="T64" s="32"/>
      <c r="U64" s="10"/>
      <c r="V64" s="10"/>
      <c r="W64" s="10"/>
      <c r="X64" s="10"/>
      <c r="Y64" s="10"/>
      <c r="Z64" s="10"/>
      <c r="AA64" s="10"/>
      <c r="AB64" s="10"/>
      <c r="AC64" s="10"/>
      <c r="AD64" s="10"/>
    </row>
    <row r="65" hidden="1"/>
  </sheetData>
  <sheetProtection password="CF7A" sheet="1" objects="1" scenarios="1" formatCells="0" formatColumns="0" formatRows="0"/>
  <mergeCells count="6">
    <mergeCell ref="C4:E4"/>
    <mergeCell ref="A9:A10"/>
    <mergeCell ref="B9:B10"/>
    <mergeCell ref="C9:C10"/>
    <mergeCell ref="D9:D10"/>
    <mergeCell ref="C7:D7"/>
  </mergeCells>
  <conditionalFormatting sqref="W10:AD10">
    <cfRule type="duplicateValues" dxfId="2" priority="8"/>
  </conditionalFormatting>
  <conditionalFormatting sqref="E10:V10">
    <cfRule type="duplicateValues" dxfId="1" priority="1"/>
  </conditionalFormatting>
  <dataValidations count="8">
    <dataValidation type="list" allowBlank="1" showInputMessage="1" showErrorMessage="1" errorTitle="MATA PELAJARAN" error="Sila pilih dari senarai yang disediakan sahaja." promptTitle="Mata Pelajaran" prompt="Sila pilih dari senarai yang disediakan." sqref="W10:AD10">
      <formula1>$AJ$2:$AJ$26</formula1>
    </dataValidation>
    <dataValidation type="list" allowBlank="1" showInputMessage="1" showErrorMessage="1" errorTitle="MATA PELAJARAN" error="Sila pilih dari senarai yang disediakan sahaja." promptTitle="Mata Pelajaran" prompt="Sila pilih dari senarai yang disediakan." sqref="E10:V10">
      <formula1>$AJ$2:$AJ$27</formula1>
    </dataValidation>
    <dataValidation allowBlank="1" showInputMessage="1" showErrorMessage="1" prompt="Sila Masukkan Nama Guru Kelas" sqref="C6:D6"/>
    <dataValidation allowBlank="1" showInputMessage="1" showErrorMessage="1" prompt="Alamat Sekolah" sqref="C2:D3"/>
    <dataValidation allowBlank="1" showInputMessage="1" showErrorMessage="1" prompt="Sila Masukkan Nama Sekolah" sqref="C1:D1"/>
    <dataValidation allowBlank="1" showInputMessage="1" showErrorMessage="1" prompt="Nama Kelas" sqref="C7:D7"/>
    <dataValidation allowBlank="1" showInputMessage="1" showErrorMessage="1" prompt="Sila Masukkan Nama Guru Besar" sqref="I6 H7"/>
    <dataValidation type="list" allowBlank="1" showInputMessage="1" showErrorMessage="1" errorTitle="NAMA MURID" error="Sila pilih dari senarai yang disediakan sahaja." promptTitle="PELAPORAN" prompt="Sila pilih dari senarai yang disediakan." sqref="C4:E4">
      <formula1>"PENTAKSIRAN PERTENGAHAN TAHUN,PENTAKSIRAN AKHIR TAHUN"</formula1>
    </dataValidation>
  </dataValidations>
  <printOptions horizontalCentered="1"/>
  <pageMargins left="0.23622047244094491" right="0.23622047244094491" top="0.35433070866141736" bottom="0.35433070866141736" header="0.31496062992125984" footer="0.31496062992125984"/>
  <pageSetup paperSize="9" scale="68" fitToHeight="0" orientation="landscape"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63"/>
  <sheetViews>
    <sheetView showGridLines="0" zoomScale="80" zoomScaleNormal="80" workbookViewId="0">
      <selection activeCell="B8" sqref="B8"/>
    </sheetView>
  </sheetViews>
  <sheetFormatPr defaultRowHeight="15"/>
  <cols>
    <col min="1" max="1" width="8.5703125" customWidth="1"/>
    <col min="2" max="2" width="20.7109375" style="25" customWidth="1"/>
    <col min="3" max="3" width="16.7109375" customWidth="1"/>
    <col min="4" max="4" width="95.42578125" customWidth="1"/>
    <col min="5" max="5" width="5.5703125" bestFit="1" customWidth="1"/>
    <col min="6" max="7" width="38.85546875" style="14" hidden="1" customWidth="1"/>
    <col min="8" max="13" width="5.7109375" style="14" hidden="1" customWidth="1"/>
    <col min="14" max="14" width="3.140625" style="14" hidden="1" customWidth="1"/>
    <col min="15" max="15" width="2.28515625" style="14" hidden="1" customWidth="1"/>
  </cols>
  <sheetData>
    <row r="1" spans="1:15" ht="39.75" customHeight="1">
      <c r="A1" s="167" t="s">
        <v>127</v>
      </c>
      <c r="B1" s="167"/>
      <c r="C1" s="167"/>
      <c r="D1" s="167"/>
    </row>
    <row r="2" spans="1:15" ht="35.25" customHeight="1">
      <c r="A2" s="101"/>
      <c r="B2" s="62"/>
      <c r="C2" s="77" t="s">
        <v>16</v>
      </c>
      <c r="D2" s="102" t="str">
        <f>VLOOKUP(G11,'REKOD PRESTASI MURID'!A11:D64,2)</f>
        <v>AHMAD ADLI BIN ALI</v>
      </c>
    </row>
    <row r="3" spans="1:15" ht="21" customHeight="1">
      <c r="A3" s="101"/>
      <c r="B3" s="62"/>
      <c r="C3" s="69" t="s">
        <v>17</v>
      </c>
      <c r="D3" s="103" t="str">
        <f>'REKOD PRESTASI MURID'!C7</f>
        <v>2 BISTARI</v>
      </c>
    </row>
    <row r="4" spans="1:15" ht="21" customHeight="1">
      <c r="A4" s="101"/>
      <c r="B4" s="62"/>
      <c r="C4" s="69" t="s">
        <v>142</v>
      </c>
      <c r="D4" s="104" t="str">
        <f>VLOOKUP(G11,'REKOD PRESTASI MURID'!A11:D64,4)</f>
        <v>L</v>
      </c>
    </row>
    <row r="5" spans="1:15" ht="21.75" customHeight="1">
      <c r="A5" s="101"/>
      <c r="B5" s="62"/>
      <c r="C5" s="69" t="s">
        <v>140</v>
      </c>
      <c r="D5" s="105" t="str">
        <f>'REKOD PRESTASI MURID'!C4</f>
        <v>PENTAKSIRAN AKHIR TAHUN</v>
      </c>
    </row>
    <row r="6" spans="1:15" ht="15.75">
      <c r="A6" s="106"/>
      <c r="B6" s="63"/>
      <c r="C6" s="70" t="s">
        <v>0</v>
      </c>
      <c r="D6" s="107" t="str">
        <f>'REKOD PRESTASI MURID'!C1</f>
        <v>SK PUTRAJAYA</v>
      </c>
    </row>
    <row r="7" spans="1:15" ht="18">
      <c r="A7" s="108"/>
      <c r="B7" s="64"/>
      <c r="C7" s="71"/>
      <c r="D7" s="107" t="str">
        <f>'REKOD PRESTASI MURID'!C2</f>
        <v>JALAN PRESINT 16, PUTRAJAYA</v>
      </c>
    </row>
    <row r="8" spans="1:15" ht="23.25">
      <c r="A8" s="109"/>
      <c r="B8" s="64"/>
      <c r="C8" s="71"/>
      <c r="D8" s="107" t="str">
        <f>'REKOD PRESTASI MURID'!C3</f>
        <v>WILAYAH PERSEKUTUAN, PUTRAJAYA</v>
      </c>
    </row>
    <row r="9" spans="1:15" ht="23.25">
      <c r="A9" s="109"/>
      <c r="B9" s="65"/>
      <c r="C9" s="36"/>
      <c r="D9" s="110"/>
    </row>
    <row r="10" spans="1:15" ht="31.5" customHeight="1">
      <c r="A10" s="168" t="s">
        <v>9</v>
      </c>
      <c r="B10" s="169" t="s">
        <v>18</v>
      </c>
      <c r="C10" s="169" t="s">
        <v>19</v>
      </c>
      <c r="D10" s="168" t="s">
        <v>20</v>
      </c>
    </row>
    <row r="11" spans="1:15" ht="31.5" customHeight="1">
      <c r="A11" s="168"/>
      <c r="B11" s="169"/>
      <c r="C11" s="169"/>
      <c r="D11" s="168"/>
      <c r="F11" s="15" t="str">
        <f>VLOOKUP(G11,'REKOD PRESTASI MURID'!A11:D55,4)</f>
        <v>L</v>
      </c>
      <c r="G11" s="30">
        <v>1</v>
      </c>
      <c r="H11" s="15"/>
      <c r="I11" s="15"/>
      <c r="J11" s="15"/>
      <c r="K11" s="15"/>
      <c r="L11" s="15"/>
      <c r="M11" s="15"/>
      <c r="N11" s="15" t="s">
        <v>40</v>
      </c>
      <c r="O11" s="15"/>
    </row>
    <row r="12" spans="1:15" ht="59.25" customHeight="1">
      <c r="A12" s="137">
        <v>1</v>
      </c>
      <c r="B12" s="114" t="str">
        <f>IF('REKOD PRESTASI MURID'!E$10="","",'REKOD PRESTASI MURID'!E$10)</f>
        <v>BAHASA MELAYU</v>
      </c>
      <c r="C12" s="68">
        <f>IF(B12="","",VLOOKUP($G$11,'REKOD PRESTASI MURID'!$A$11:$U$64,5))</f>
        <v>3</v>
      </c>
      <c r="D12" s="114" t="str">
        <f>IFERROR(IF(B12="","",HLOOKUP(C12,'DATA PERNYATAAN'!$D$2:$I$22,2)),"Tidak Berkenaan")</f>
        <v xml:space="preserve">Murid berupaya mempamerkan tahap pengetahuan bahasa dan kecekapan berbahasa yang sederhana dan berupaya mengungkapkan idea serta menguasai kemahiran berfikir yang asas tanpa bimbingan dalam kemahiran bahasa. </v>
      </c>
      <c r="E12" s="6"/>
      <c r="F12" s="15" t="str">
        <f>'REKOD PRESTASI MURID'!B11</f>
        <v>AHMAD ADLI BIN ALI</v>
      </c>
      <c r="G12" s="15" t="str">
        <f>IF(F12=0,"",'LAPORAN MURID'!F12)</f>
        <v>AHMAD ADLI BIN ALI</v>
      </c>
      <c r="H12" s="15"/>
      <c r="I12" s="16"/>
      <c r="J12" s="21"/>
      <c r="K12" s="15"/>
      <c r="L12" s="15"/>
      <c r="M12" s="15"/>
      <c r="N12" s="15">
        <v>1</v>
      </c>
      <c r="O12" s="15">
        <v>2</v>
      </c>
    </row>
    <row r="13" spans="1:15" ht="69.75" customHeight="1">
      <c r="A13" s="137">
        <v>2</v>
      </c>
      <c r="B13" s="114" t="str">
        <f>IF('REKOD PRESTASI MURID'!F$10="","",'REKOD PRESTASI MURID'!F$10)</f>
        <v>BAHASA INGGERIS</v>
      </c>
      <c r="C13" s="68">
        <f>IF(B13="","",VLOOKUP($G$11,'REKOD PRESTASI MURID'!$A$11:$U$64,6))</f>
        <v>4</v>
      </c>
      <c r="D13" s="114" t="str">
        <f>IFERROR(IF(B13="","",HLOOKUP(C13,'DATA PERNYATAAN'!$D$2:$I$22,3)),"Tidak Berkenaan")</f>
        <v xml:space="preserve">Pupil works towards exceeding expectations for the curriculum target. </v>
      </c>
      <c r="E13" s="6"/>
      <c r="F13" s="15">
        <f>'REKOD PRESTASI MURID'!B12</f>
        <v>0</v>
      </c>
      <c r="G13" s="15" t="str">
        <f>IF(F13=0,"",'LAPORAN MURID'!F13)</f>
        <v/>
      </c>
      <c r="H13" s="15"/>
      <c r="I13" s="16"/>
      <c r="J13" s="21"/>
      <c r="K13" s="15"/>
      <c r="L13" s="15"/>
      <c r="M13" s="15"/>
      <c r="N13" s="15">
        <v>2</v>
      </c>
      <c r="O13" s="15">
        <v>3</v>
      </c>
    </row>
    <row r="14" spans="1:15" ht="66" customHeight="1">
      <c r="A14" s="137">
        <v>3</v>
      </c>
      <c r="B14" s="114" t="str">
        <f>IF('REKOD PRESTASI MURID'!G$10="","",'REKOD PRESTASI MURID'!G$10)</f>
        <v/>
      </c>
      <c r="C14" s="68" t="str">
        <f>IF(B14="","",VLOOKUP($G$11,'REKOD PRESTASI MURID'!$A$11:$U$64,7))</f>
        <v/>
      </c>
      <c r="D14" s="114" t="str">
        <f>IFERROR(IF(B14="","",HLOOKUP(C14,'DATA PERNYATAAN'!$D$2:$I$22,4)),"Tidak Berkenaan")</f>
        <v/>
      </c>
      <c r="E14" s="6"/>
      <c r="F14" s="15">
        <f>'REKOD PRESTASI MURID'!B13</f>
        <v>0</v>
      </c>
      <c r="G14" s="15" t="str">
        <f>IF(F14=0,"",'LAPORAN MURID'!F14)</f>
        <v/>
      </c>
      <c r="H14" s="15"/>
      <c r="I14" s="16"/>
      <c r="J14" s="21"/>
      <c r="K14" s="15"/>
      <c r="L14" s="15"/>
      <c r="M14" s="15"/>
      <c r="N14" s="15">
        <v>3</v>
      </c>
      <c r="O14" s="15">
        <v>4</v>
      </c>
    </row>
    <row r="15" spans="1:15" ht="66" customHeight="1">
      <c r="A15" s="137">
        <v>4</v>
      </c>
      <c r="B15" s="114" t="str">
        <f>IF('REKOD PRESTASI MURID'!H$10="","",'REKOD PRESTASI MURID'!H$10)</f>
        <v/>
      </c>
      <c r="C15" s="68" t="str">
        <f>IF(B15="","",VLOOKUP($G$11,'REKOD PRESTASI MURID'!$A$11:$U$64,8))</f>
        <v/>
      </c>
      <c r="D15" s="114" t="str">
        <f>IFERROR(IF(B15="","",HLOOKUP(C15,'DATA PERNYATAAN'!$D$2:$I$22,5)),"Tidak Berkenaan")</f>
        <v/>
      </c>
      <c r="E15" s="6"/>
      <c r="F15" s="15">
        <f>'REKOD PRESTASI MURID'!B14</f>
        <v>0</v>
      </c>
      <c r="G15" s="15" t="str">
        <f>IF(F15=0,"",'LAPORAN MURID'!F15)</f>
        <v/>
      </c>
      <c r="H15" s="15"/>
      <c r="I15" s="16"/>
      <c r="J15" s="21"/>
      <c r="K15" s="15"/>
      <c r="L15" s="15"/>
      <c r="M15" s="15"/>
      <c r="N15" s="15">
        <v>4</v>
      </c>
      <c r="O15" s="15">
        <v>5</v>
      </c>
    </row>
    <row r="16" spans="1:15" ht="66" customHeight="1">
      <c r="A16" s="137">
        <v>5</v>
      </c>
      <c r="B16" s="114" t="str">
        <f>IF('REKOD PRESTASI MURID'!I$10="","",'REKOD PRESTASI MURID'!I$10)</f>
        <v/>
      </c>
      <c r="C16" s="68" t="str">
        <f>IF(B16="","",VLOOKUP($G$11,'REKOD PRESTASI MURID'!$A$11:$U$64,9))</f>
        <v/>
      </c>
      <c r="D16" s="114" t="str">
        <f>IFERROR(IF(B16="","",HLOOKUP(C16,'DATA PERNYATAAN'!$D$2:$I$22,6)),"Tidak Berkenaan")</f>
        <v/>
      </c>
      <c r="E16" s="6"/>
      <c r="F16" s="15">
        <f>'REKOD PRESTASI MURID'!B15</f>
        <v>0</v>
      </c>
      <c r="G16" s="15" t="str">
        <f>IF(F16=0,"",'LAPORAN MURID'!F16)</f>
        <v/>
      </c>
      <c r="H16" s="15"/>
      <c r="I16" s="16"/>
      <c r="J16" s="21"/>
      <c r="K16" s="15"/>
      <c r="L16" s="15"/>
      <c r="M16" s="15"/>
      <c r="N16" s="15">
        <v>5</v>
      </c>
      <c r="O16" s="15">
        <v>6</v>
      </c>
    </row>
    <row r="17" spans="1:15" ht="66" customHeight="1">
      <c r="A17" s="137">
        <v>6</v>
      </c>
      <c r="B17" s="114" t="str">
        <f>IF('REKOD PRESTASI MURID'!J$10="","",'REKOD PRESTASI MURID'!J$10)</f>
        <v/>
      </c>
      <c r="C17" s="68" t="str">
        <f>IF(B17="","",VLOOKUP($G$11,'REKOD PRESTASI MURID'!$A$11:$U$64,10))</f>
        <v/>
      </c>
      <c r="D17" s="114" t="str">
        <f>IFERROR(IF(B17="","",HLOOKUP(C17,'DATA PERNYATAAN'!$D$2:$I$22,7)),"Tidak Berkenaan")</f>
        <v/>
      </c>
      <c r="E17" s="6"/>
      <c r="F17" s="15">
        <f>'REKOD PRESTASI MURID'!B16</f>
        <v>0</v>
      </c>
      <c r="G17" s="15" t="str">
        <f>IF(F17=0,"",'LAPORAN MURID'!F17)</f>
        <v/>
      </c>
      <c r="H17" s="15"/>
      <c r="I17" s="16"/>
      <c r="J17" s="21"/>
      <c r="K17" s="15"/>
      <c r="L17" s="15"/>
      <c r="M17" s="15"/>
      <c r="N17" s="15">
        <v>6</v>
      </c>
      <c r="O17" s="15">
        <v>7</v>
      </c>
    </row>
    <row r="18" spans="1:15" ht="66" customHeight="1">
      <c r="A18" s="137">
        <v>7</v>
      </c>
      <c r="B18" s="114" t="str">
        <f>IF('REKOD PRESTASI MURID'!K$10="","",'REKOD PRESTASI MURID'!K$10)</f>
        <v/>
      </c>
      <c r="C18" s="68" t="str">
        <f>IF(B18="","",VLOOKUP($G$11,'REKOD PRESTASI MURID'!$A$11:$U$64,11))</f>
        <v/>
      </c>
      <c r="D18" s="114" t="str">
        <f>IFERROR(IF(B18="","",HLOOKUP(C18,'DATA PERNYATAAN'!$D$2:$I$22,8)),"Tidak Berkenaan")</f>
        <v/>
      </c>
      <c r="E18" s="6"/>
      <c r="F18" s="15">
        <f>'REKOD PRESTASI MURID'!B17</f>
        <v>0</v>
      </c>
      <c r="G18" s="15" t="str">
        <f>IF(F18=0,"",'LAPORAN MURID'!F18)</f>
        <v/>
      </c>
      <c r="H18" s="15"/>
      <c r="I18" s="16"/>
      <c r="J18" s="21"/>
      <c r="K18" s="15"/>
      <c r="L18" s="15"/>
      <c r="M18" s="15"/>
      <c r="N18" s="15"/>
      <c r="O18" s="15"/>
    </row>
    <row r="19" spans="1:15" ht="66" customHeight="1">
      <c r="A19" s="137">
        <v>8</v>
      </c>
      <c r="B19" s="114" t="str">
        <f>IF('REKOD PRESTASI MURID'!L$10="","",'REKOD PRESTASI MURID'!L$10)</f>
        <v/>
      </c>
      <c r="C19" s="68" t="str">
        <f>IF(B19="","",VLOOKUP($G$11,'REKOD PRESTASI MURID'!$A$11:$U$64,12))</f>
        <v/>
      </c>
      <c r="D19" s="114" t="str">
        <f>IFERROR(IF(B19="","",HLOOKUP(C19,'DATA PERNYATAAN'!$D$2:$I$22,9)),"Tidak Berkenaan")</f>
        <v/>
      </c>
      <c r="E19" s="6"/>
      <c r="F19" s="15">
        <f>'REKOD PRESTASI MURID'!B18</f>
        <v>0</v>
      </c>
      <c r="G19" s="15" t="str">
        <f>IF(F19=0,"",'LAPORAN MURID'!F19)</f>
        <v/>
      </c>
      <c r="H19" s="15"/>
      <c r="I19" s="16"/>
      <c r="J19" s="21"/>
      <c r="K19" s="15"/>
      <c r="L19" s="15"/>
      <c r="M19" s="15"/>
      <c r="N19" s="15"/>
      <c r="O19" s="15"/>
    </row>
    <row r="20" spans="1:15" ht="66" customHeight="1">
      <c r="A20" s="137">
        <v>9</v>
      </c>
      <c r="B20" s="114" t="str">
        <f>IF('REKOD PRESTASI MURID'!M$10="","",'REKOD PRESTASI MURID'!M$10)</f>
        <v/>
      </c>
      <c r="C20" s="68" t="str">
        <f>IF(B20="","",VLOOKUP($G$11,'REKOD PRESTASI MURID'!$A$11:$U$64,13))</f>
        <v/>
      </c>
      <c r="D20" s="114" t="str">
        <f>IFERROR(IF(B20="","",HLOOKUP(C20,'DATA PERNYATAAN'!$D$2:$I$22,10)),"Tidak Berkenaan")</f>
        <v/>
      </c>
      <c r="E20" s="6"/>
      <c r="F20" s="15">
        <f>'REKOD PRESTASI MURID'!B19</f>
        <v>0</v>
      </c>
      <c r="G20" s="15" t="str">
        <f>IF(F20=0,"",'LAPORAN MURID'!F20)</f>
        <v/>
      </c>
      <c r="H20" s="15"/>
      <c r="I20" s="16"/>
      <c r="J20" s="21"/>
      <c r="K20" s="15"/>
      <c r="L20" s="15"/>
      <c r="M20" s="15"/>
      <c r="N20" s="15"/>
      <c r="O20" s="15"/>
    </row>
    <row r="21" spans="1:15" ht="66" customHeight="1">
      <c r="A21" s="137">
        <v>10</v>
      </c>
      <c r="B21" s="114" t="str">
        <f>IF('REKOD PRESTASI MURID'!N$10="","",'REKOD PRESTASI MURID'!N$10)</f>
        <v/>
      </c>
      <c r="C21" s="68" t="str">
        <f>IF(B21="","",VLOOKUP($G$11,'REKOD PRESTASI MURID'!$A$11:$U$64,14))</f>
        <v/>
      </c>
      <c r="D21" s="114" t="str">
        <f>IFERROR(IF(B21="","",HLOOKUP(C21,'DATA PERNYATAAN'!$D$2:$I$22,11)),"Tidak Berkenaan")</f>
        <v/>
      </c>
      <c r="E21" s="6"/>
      <c r="F21" s="15">
        <f>'REKOD PRESTASI MURID'!B20</f>
        <v>0</v>
      </c>
      <c r="G21" s="15" t="str">
        <f>IF(F21=0,"",'LAPORAN MURID'!F21)</f>
        <v/>
      </c>
      <c r="H21" s="15"/>
      <c r="I21" s="16"/>
      <c r="J21" s="21"/>
      <c r="K21" s="15"/>
      <c r="L21" s="15"/>
      <c r="M21" s="15"/>
      <c r="N21" s="15"/>
      <c r="O21" s="15"/>
    </row>
    <row r="22" spans="1:15" ht="66" customHeight="1">
      <c r="A22" s="137">
        <v>11</v>
      </c>
      <c r="B22" s="114" t="str">
        <f>IF('REKOD PRESTASI MURID'!O$10="","",'REKOD PRESTASI MURID'!O$10)</f>
        <v/>
      </c>
      <c r="C22" s="68" t="str">
        <f>IF(B22="","",VLOOKUP($G$11,'REKOD PRESTASI MURID'!$A$11:$U$64,15))</f>
        <v/>
      </c>
      <c r="D22" s="114" t="str">
        <f>IFERROR(IF(B22="","",HLOOKUP(C22,'DATA PERNYATAAN'!$D$2:$I$22,12)),"Tidak Berkenaan")</f>
        <v/>
      </c>
      <c r="E22" s="6"/>
      <c r="F22" s="15">
        <f>'REKOD PRESTASI MURID'!B21</f>
        <v>0</v>
      </c>
      <c r="G22" s="15" t="str">
        <f>IF(F22=0,"",'LAPORAN MURID'!F22)</f>
        <v/>
      </c>
      <c r="H22" s="15"/>
      <c r="I22" s="16"/>
      <c r="J22" s="21"/>
      <c r="K22" s="15"/>
      <c r="L22" s="15"/>
      <c r="M22" s="15"/>
      <c r="N22" s="15"/>
      <c r="O22" s="15"/>
    </row>
    <row r="23" spans="1:15" ht="66" customHeight="1">
      <c r="A23" s="137">
        <v>12</v>
      </c>
      <c r="B23" s="114" t="str">
        <f>IF('REKOD PRESTASI MURID'!P$10="","",'REKOD PRESTASI MURID'!P$10)</f>
        <v/>
      </c>
      <c r="C23" s="68" t="str">
        <f>IF(B23="","",VLOOKUP($G$11,'REKOD PRESTASI MURID'!$A$11:$U$64,16))</f>
        <v/>
      </c>
      <c r="D23" s="114" t="str">
        <f>IFERROR(IF(B23="","",HLOOKUP(C23,'DATA PERNYATAAN'!$D$2:$I$22,13)),"Tidak Berkenaan")</f>
        <v/>
      </c>
      <c r="E23" s="6"/>
      <c r="F23" s="15">
        <f>'REKOD PRESTASI MURID'!B22</f>
        <v>0</v>
      </c>
      <c r="G23" s="15" t="str">
        <f>IF(F23=0,"",'LAPORAN MURID'!F23)</f>
        <v/>
      </c>
      <c r="H23" s="15"/>
      <c r="I23" s="16"/>
      <c r="J23" s="21"/>
      <c r="K23" s="15"/>
      <c r="L23" s="15"/>
      <c r="M23" s="15"/>
      <c r="N23" s="15"/>
      <c r="O23" s="15"/>
    </row>
    <row r="24" spans="1:15" ht="15.75" hidden="1" customHeight="1">
      <c r="A24" s="137">
        <v>13</v>
      </c>
      <c r="B24" s="114" t="str">
        <f>IF('REKOD PRESTASI MURID'!Q$10="","",'REKOD PRESTASI MURID'!Q$10)</f>
        <v/>
      </c>
      <c r="C24" s="68" t="str">
        <f>IF(B24="","",VLOOKUP($G$11,'REKOD PRESTASI MURID'!$A$11:$U$64,17))</f>
        <v/>
      </c>
      <c r="D24" s="114" t="str">
        <f>IFERROR(IF(B24="","",HLOOKUP(C24,'DATA PERNYATAAN'!$D$2:$I$22,14)),"Tidak Berkenaan")</f>
        <v/>
      </c>
      <c r="E24" s="6"/>
      <c r="F24" s="15">
        <f>'REKOD PRESTASI MURID'!B23</f>
        <v>0</v>
      </c>
      <c r="G24" s="15" t="str">
        <f>IF(F24=0,"",'LAPORAN MURID'!F24)</f>
        <v/>
      </c>
      <c r="H24" s="15"/>
      <c r="I24" s="16"/>
      <c r="J24" s="21"/>
      <c r="K24" s="15"/>
      <c r="L24" s="15"/>
      <c r="M24" s="15"/>
      <c r="N24" s="15"/>
      <c r="O24" s="15"/>
    </row>
    <row r="25" spans="1:15" ht="15.75" hidden="1" customHeight="1">
      <c r="A25" s="137">
        <v>14</v>
      </c>
      <c r="B25" s="114" t="str">
        <f>IF('REKOD PRESTASI MURID'!R$10="","",'REKOD PRESTASI MURID'!R$10)</f>
        <v/>
      </c>
      <c r="C25" s="68" t="str">
        <f>IF(B25="","",VLOOKUP($G$11,'REKOD PRESTASI MURID'!$A$11:$U$64,18))</f>
        <v/>
      </c>
      <c r="D25" s="114" t="str">
        <f>IFERROR(IF(B25="","",HLOOKUP(C25,'DATA PERNYATAAN'!$D$2:$I$22,5)),"Tidak Berkenaan")</f>
        <v/>
      </c>
      <c r="E25" s="6"/>
      <c r="F25" s="15">
        <f>'REKOD PRESTASI MURID'!B24</f>
        <v>0</v>
      </c>
      <c r="G25" s="15" t="str">
        <f>IF(F25=0,"",'LAPORAN MURID'!F25)</f>
        <v/>
      </c>
      <c r="H25" s="15"/>
      <c r="I25" s="16"/>
      <c r="J25" s="21"/>
      <c r="K25" s="15"/>
      <c r="L25" s="15"/>
      <c r="M25" s="15"/>
      <c r="N25" s="15"/>
      <c r="O25" s="15"/>
    </row>
    <row r="26" spans="1:15" ht="18" hidden="1" customHeight="1">
      <c r="A26" s="138">
        <v>15</v>
      </c>
      <c r="B26" s="115" t="str">
        <f>IF('REKOD PRESTASI MURID'!S$10="","",'REKOD PRESTASI MURID'!S$10)</f>
        <v/>
      </c>
      <c r="C26" s="29" t="str">
        <f>IF(B26="","",VLOOKUP($G$11,'REKOD PRESTASI MURID'!$A$11:$U$64,19))</f>
        <v/>
      </c>
      <c r="D26" s="114" t="str">
        <f>IFERROR(IF(B26="","",HLOOKUP(C26,'DATA PERNYATAAN'!$D$2:$I$22,16)),"Tidak Berkenaan")</f>
        <v/>
      </c>
      <c r="E26" s="6"/>
      <c r="F26" s="15">
        <f>'REKOD PRESTASI MURID'!B25</f>
        <v>0</v>
      </c>
      <c r="G26" s="15" t="str">
        <f>IF(F26=0,"",'LAPORAN MURID'!F26)</f>
        <v/>
      </c>
      <c r="H26" s="15"/>
      <c r="I26" s="16"/>
      <c r="J26" s="21"/>
      <c r="K26" s="15"/>
      <c r="L26" s="15"/>
      <c r="M26" s="15"/>
      <c r="N26" s="15"/>
      <c r="O26" s="15"/>
    </row>
    <row r="27" spans="1:15" ht="18" hidden="1" customHeight="1">
      <c r="A27" s="138">
        <v>16</v>
      </c>
      <c r="B27" s="115" t="str">
        <f>IF('REKOD PRESTASI MURID'!T$10="","",'REKOD PRESTASI MURID'!T$10)</f>
        <v/>
      </c>
      <c r="C27" s="29" t="str">
        <f>IF(B27="","",VLOOKUP($G$11,'REKOD PRESTASI MURID'!$A$11:$U$64,20))</f>
        <v/>
      </c>
      <c r="D27" s="114" t="str">
        <f>IFERROR(IF(B27="","",HLOOKUP(C27,'DATA PERNYATAAN'!$D$2:$I$22,17)),"Tidak Berkenaan")</f>
        <v/>
      </c>
      <c r="E27" s="6"/>
      <c r="F27" s="15">
        <f>'REKOD PRESTASI MURID'!B26</f>
        <v>0</v>
      </c>
      <c r="G27" s="15" t="str">
        <f>IF(F27=0,"",'LAPORAN MURID'!F27)</f>
        <v/>
      </c>
      <c r="H27" s="15"/>
      <c r="I27" s="16"/>
      <c r="J27" s="21"/>
      <c r="K27" s="15"/>
      <c r="L27" s="15"/>
      <c r="M27" s="15"/>
      <c r="N27" s="15"/>
      <c r="O27" s="15"/>
    </row>
    <row r="28" spans="1:15" ht="18">
      <c r="B28" s="66"/>
      <c r="C28" s="19"/>
      <c r="D28" s="27"/>
      <c r="E28" s="6"/>
      <c r="F28" s="15">
        <f>'REKOD PRESTASI MURID'!B27</f>
        <v>0</v>
      </c>
      <c r="G28" s="15" t="str">
        <f>IF(F28=0,"",'LAPORAN MURID'!F28)</f>
        <v/>
      </c>
      <c r="H28" s="15"/>
      <c r="I28" s="15"/>
      <c r="J28" s="21"/>
      <c r="K28" s="15"/>
      <c r="L28" s="15"/>
      <c r="M28" s="15"/>
      <c r="N28" s="15"/>
      <c r="O28" s="15"/>
    </row>
    <row r="29" spans="1:15" ht="25.5" customHeight="1">
      <c r="B29" s="166" t="s">
        <v>126</v>
      </c>
      <c r="C29" s="166"/>
      <c r="D29" s="132"/>
      <c r="F29" s="15">
        <f>'REKOD PRESTASI MURID'!B28</f>
        <v>0</v>
      </c>
      <c r="G29" s="15" t="str">
        <f>IF(F29=0,"",'LAPORAN MURID'!F29)</f>
        <v/>
      </c>
      <c r="H29" s="15"/>
      <c r="I29" s="15"/>
      <c r="J29" s="21"/>
      <c r="K29" s="15"/>
      <c r="L29" s="15"/>
      <c r="M29" s="15"/>
      <c r="N29" s="15"/>
      <c r="O29" s="15"/>
    </row>
    <row r="30" spans="1:15" ht="26.25" customHeight="1">
      <c r="A30" s="111"/>
      <c r="B30" s="166"/>
      <c r="C30" s="166"/>
      <c r="D30" s="132"/>
      <c r="F30" s="15">
        <f>'REKOD PRESTASI MURID'!B29</f>
        <v>0</v>
      </c>
      <c r="G30" s="15" t="str">
        <f>IF(F30=0,"",'LAPORAN MURID'!F30)</f>
        <v/>
      </c>
      <c r="H30" s="15"/>
      <c r="I30" s="15"/>
      <c r="J30" s="15"/>
      <c r="K30" s="15"/>
      <c r="L30" s="15"/>
      <c r="M30" s="15"/>
      <c r="N30" s="15"/>
      <c r="O30" s="15"/>
    </row>
    <row r="31" spans="1:15" ht="26.25" customHeight="1">
      <c r="A31" s="111"/>
      <c r="B31" s="112"/>
      <c r="C31" s="133"/>
      <c r="D31" s="132"/>
      <c r="F31" s="15">
        <f>'REKOD PRESTASI MURID'!B30</f>
        <v>0</v>
      </c>
      <c r="G31" s="15" t="str">
        <f>IF(F31=0,"",'LAPORAN MURID'!F31)</f>
        <v/>
      </c>
      <c r="H31" s="15"/>
      <c r="I31" s="15"/>
      <c r="J31" s="15"/>
      <c r="K31" s="15"/>
      <c r="L31" s="15"/>
      <c r="M31" s="15"/>
      <c r="N31" s="15"/>
      <c r="O31" s="15"/>
    </row>
    <row r="32" spans="1:15">
      <c r="A32" s="28"/>
      <c r="B32" s="28"/>
      <c r="C32" s="28"/>
      <c r="D32" s="28"/>
      <c r="F32" s="15">
        <f>'REKOD PRESTASI MURID'!B31</f>
        <v>0</v>
      </c>
      <c r="G32" s="15" t="str">
        <f>IF(F32=0,"",'LAPORAN MURID'!F32)</f>
        <v/>
      </c>
      <c r="H32" s="15"/>
      <c r="I32" s="15"/>
      <c r="J32" s="15"/>
      <c r="K32" s="15"/>
      <c r="L32" s="15"/>
      <c r="M32" s="15"/>
      <c r="N32" s="15"/>
      <c r="O32" s="15"/>
    </row>
    <row r="33" spans="1:15">
      <c r="A33" s="20"/>
      <c r="B33" s="67"/>
      <c r="C33" s="20"/>
      <c r="D33" s="20"/>
      <c r="F33" s="15">
        <f>'REKOD PRESTASI MURID'!B32</f>
        <v>0</v>
      </c>
      <c r="G33" s="15" t="str">
        <f>IF(F33=0,"",'LAPORAN MURID'!F33)</f>
        <v/>
      </c>
      <c r="H33" s="15"/>
      <c r="I33" s="15"/>
      <c r="J33" s="15"/>
      <c r="K33" s="15"/>
      <c r="L33" s="15"/>
      <c r="M33" s="15"/>
      <c r="N33" s="15"/>
      <c r="O33" s="15"/>
    </row>
    <row r="34" spans="1:15">
      <c r="F34" s="15">
        <f>'REKOD PRESTASI MURID'!B33</f>
        <v>0</v>
      </c>
      <c r="G34" s="15" t="str">
        <f>IF(F34=0,"",'LAPORAN MURID'!F34)</f>
        <v/>
      </c>
      <c r="H34" s="15"/>
      <c r="I34" s="15"/>
      <c r="J34" s="15"/>
      <c r="K34" s="15"/>
      <c r="L34" s="15"/>
      <c r="M34" s="15"/>
      <c r="N34" s="15"/>
      <c r="O34" s="15"/>
    </row>
    <row r="35" spans="1:15">
      <c r="A35" s="135"/>
      <c r="B35" s="136"/>
      <c r="D35" s="113" t="s">
        <v>139</v>
      </c>
      <c r="F35" s="15">
        <f>'REKOD PRESTASI MURID'!B34</f>
        <v>0</v>
      </c>
      <c r="G35" s="15" t="str">
        <f>IF(F35=0,"",'LAPORAN MURID'!F35)</f>
        <v/>
      </c>
      <c r="H35" s="15"/>
      <c r="I35" s="15"/>
      <c r="J35" s="15"/>
      <c r="K35" s="15"/>
      <c r="L35" s="15"/>
      <c r="M35" s="15"/>
      <c r="N35" s="15"/>
      <c r="O35" s="15"/>
    </row>
    <row r="36" spans="1:15">
      <c r="A36" s="5" t="str">
        <f>'REKOD PRESTASI MURID'!H7</f>
        <v>EN SULAIMAN MUSA</v>
      </c>
      <c r="D36" s="113" t="str">
        <f>'REKOD PRESTASI MURID'!C6</f>
        <v>PN. NUR AIDA BINTI ABD. RAHIM</v>
      </c>
      <c r="F36" s="15">
        <f>'REKOD PRESTASI MURID'!B35</f>
        <v>0</v>
      </c>
      <c r="G36" s="15" t="str">
        <f>IF(F36=0,"",'LAPORAN MURID'!F36)</f>
        <v/>
      </c>
      <c r="H36" s="15"/>
      <c r="I36" s="15"/>
      <c r="J36" s="15"/>
      <c r="K36" s="15"/>
      <c r="L36" s="15"/>
      <c r="M36" s="15"/>
      <c r="N36" s="15"/>
      <c r="O36" s="15"/>
    </row>
    <row r="37" spans="1:15">
      <c r="A37" s="134" t="str">
        <f>'REKOD PRESTASI MURID'!G7</f>
        <v>NAMA GURU BESAR / PENGETUA:</v>
      </c>
      <c r="D37" s="131" t="str">
        <f>'REKOD PRESTASI MURID'!B6</f>
        <v>NAMA GURU:</v>
      </c>
      <c r="F37" s="15">
        <f>'REKOD PRESTASI MURID'!B36</f>
        <v>0</v>
      </c>
      <c r="G37" s="15" t="str">
        <f>IF(F37=0,"",'LAPORAN MURID'!F37)</f>
        <v/>
      </c>
      <c r="H37" s="15"/>
      <c r="I37" s="15"/>
      <c r="J37" s="15"/>
      <c r="K37" s="15"/>
      <c r="L37" s="15"/>
      <c r="M37" s="15"/>
      <c r="N37" s="15"/>
      <c r="O37" s="15"/>
    </row>
    <row r="38" spans="1:15">
      <c r="A38" s="5" t="str">
        <f>D6</f>
        <v>SK PUTRAJAYA</v>
      </c>
      <c r="D38" s="113" t="str">
        <f>'REKOD PRESTASI MURID'!C1</f>
        <v>SK PUTRAJAYA</v>
      </c>
      <c r="F38" s="15">
        <f>'REKOD PRESTASI MURID'!B37</f>
        <v>0</v>
      </c>
      <c r="G38" s="15" t="str">
        <f>IF(F38=0,"",'LAPORAN MURID'!F38)</f>
        <v/>
      </c>
      <c r="H38" s="15"/>
      <c r="I38" s="15"/>
      <c r="J38" s="15"/>
      <c r="K38" s="15"/>
      <c r="L38" s="15"/>
      <c r="M38" s="15"/>
      <c r="N38" s="15"/>
      <c r="O38" s="15"/>
    </row>
    <row r="39" spans="1:15">
      <c r="F39" s="15">
        <f>'REKOD PRESTASI MURID'!B38</f>
        <v>0</v>
      </c>
      <c r="G39" s="15" t="str">
        <f>IF(F39=0,"",'LAPORAN MURID'!F39)</f>
        <v/>
      </c>
      <c r="H39" s="15"/>
      <c r="I39" s="15"/>
      <c r="J39" s="15"/>
      <c r="K39" s="15"/>
      <c r="L39" s="15"/>
      <c r="M39" s="15"/>
      <c r="N39" s="15"/>
      <c r="O39" s="15"/>
    </row>
    <row r="40" spans="1:15">
      <c r="D40" s="14"/>
      <c r="F40" s="15">
        <f>'REKOD PRESTASI MURID'!B39</f>
        <v>0</v>
      </c>
      <c r="G40" s="15" t="str">
        <f>IF(F40=0,"",'LAPORAN MURID'!F40)</f>
        <v/>
      </c>
      <c r="H40" s="15"/>
      <c r="I40" s="15"/>
      <c r="J40" s="15"/>
      <c r="K40" s="15"/>
      <c r="L40" s="15"/>
      <c r="M40" s="15"/>
      <c r="N40" s="15"/>
      <c r="O40" s="15"/>
    </row>
    <row r="41" spans="1:15" ht="15.75">
      <c r="D41" s="76"/>
      <c r="F41" s="15">
        <f>'REKOD PRESTASI MURID'!B40</f>
        <v>0</v>
      </c>
      <c r="G41" s="15" t="str">
        <f>IF(F41=0,"",'LAPORAN MURID'!F41)</f>
        <v/>
      </c>
      <c r="H41" s="15"/>
      <c r="I41" s="15"/>
      <c r="J41" s="15"/>
      <c r="K41" s="15"/>
      <c r="L41" s="15"/>
      <c r="M41" s="15"/>
      <c r="N41" s="15"/>
      <c r="O41" s="15"/>
    </row>
    <row r="42" spans="1:15">
      <c r="F42" s="15">
        <f>'REKOD PRESTASI MURID'!B41</f>
        <v>0</v>
      </c>
      <c r="G42" s="15" t="str">
        <f>IF(F42=0,"",'LAPORAN MURID'!F42)</f>
        <v/>
      </c>
      <c r="H42" s="15"/>
      <c r="I42" s="15"/>
      <c r="J42" s="15"/>
      <c r="K42" s="15"/>
      <c r="L42" s="15"/>
      <c r="M42" s="15"/>
      <c r="N42" s="15"/>
      <c r="O42" s="15"/>
    </row>
    <row r="43" spans="1:15">
      <c r="F43" s="15">
        <f>'REKOD PRESTASI MURID'!B42</f>
        <v>0</v>
      </c>
      <c r="G43" s="15" t="str">
        <f>IF(F43=0,"",'LAPORAN MURID'!F43)</f>
        <v/>
      </c>
      <c r="H43" s="15"/>
      <c r="I43" s="15"/>
      <c r="J43" s="15"/>
      <c r="K43" s="15"/>
      <c r="L43" s="15"/>
      <c r="M43" s="15"/>
      <c r="N43" s="15"/>
      <c r="O43" s="15"/>
    </row>
    <row r="44" spans="1:15">
      <c r="F44" s="15">
        <f>'REKOD PRESTASI MURID'!B43</f>
        <v>0</v>
      </c>
      <c r="G44" s="15" t="str">
        <f>IF(F44=0,"",'LAPORAN MURID'!F44)</f>
        <v/>
      </c>
      <c r="H44" s="15"/>
      <c r="I44" s="15"/>
      <c r="J44" s="15"/>
      <c r="K44" s="15"/>
      <c r="L44" s="15"/>
      <c r="M44" s="15"/>
      <c r="N44" s="15"/>
      <c r="O44" s="15"/>
    </row>
    <row r="45" spans="1:15">
      <c r="F45" s="15">
        <f>'REKOD PRESTASI MURID'!B44</f>
        <v>0</v>
      </c>
      <c r="G45" s="15" t="str">
        <f>IF(F45=0,"",'LAPORAN MURID'!F45)</f>
        <v/>
      </c>
      <c r="H45" s="15"/>
      <c r="I45" s="15"/>
      <c r="J45" s="15"/>
      <c r="K45" s="15"/>
      <c r="L45" s="15"/>
      <c r="M45" s="15"/>
      <c r="N45" s="15"/>
      <c r="O45" s="15"/>
    </row>
    <row r="46" spans="1:15">
      <c r="F46" s="15">
        <f>'REKOD PRESTASI MURID'!B45</f>
        <v>0</v>
      </c>
      <c r="G46" s="15" t="str">
        <f>IF(F46=0,"",'LAPORAN MURID'!F46)</f>
        <v/>
      </c>
      <c r="H46" s="15"/>
      <c r="I46" s="15"/>
      <c r="J46" s="15"/>
      <c r="K46" s="15"/>
      <c r="L46" s="15"/>
      <c r="M46" s="15"/>
      <c r="N46" s="15"/>
      <c r="O46" s="15"/>
    </row>
    <row r="47" spans="1:15">
      <c r="F47" s="15">
        <f>'REKOD PRESTASI MURID'!B46</f>
        <v>0</v>
      </c>
      <c r="G47" s="15" t="str">
        <f>IF(F47=0,"",'LAPORAN MURID'!F47)</f>
        <v/>
      </c>
      <c r="H47" s="15"/>
      <c r="I47" s="15"/>
      <c r="J47" s="15"/>
      <c r="K47" s="15"/>
      <c r="L47" s="15"/>
      <c r="M47" s="15"/>
      <c r="N47" s="15"/>
      <c r="O47" s="15"/>
    </row>
    <row r="48" spans="1:15">
      <c r="F48" s="15">
        <f>'REKOD PRESTASI MURID'!B47</f>
        <v>0</v>
      </c>
      <c r="G48" s="15" t="str">
        <f>IF(F48=0,"",'LAPORAN MURID'!F48)</f>
        <v/>
      </c>
      <c r="H48" s="15"/>
      <c r="I48" s="15"/>
      <c r="J48" s="15"/>
      <c r="K48" s="15"/>
      <c r="L48" s="15"/>
      <c r="M48" s="15"/>
      <c r="N48" s="15"/>
      <c r="O48" s="15"/>
    </row>
    <row r="49" spans="6:15">
      <c r="F49" s="15">
        <f>'REKOD PRESTASI MURID'!B48</f>
        <v>0</v>
      </c>
      <c r="G49" s="15" t="str">
        <f>IF(F49=0,"",'LAPORAN MURID'!F49)</f>
        <v/>
      </c>
      <c r="H49" s="15"/>
      <c r="I49" s="15"/>
      <c r="J49" s="15"/>
      <c r="K49" s="15"/>
      <c r="L49" s="15"/>
      <c r="M49" s="15"/>
      <c r="N49" s="15"/>
      <c r="O49" s="15"/>
    </row>
    <row r="50" spans="6:15">
      <c r="F50" s="15">
        <f>'REKOD PRESTASI MURID'!B49</f>
        <v>0</v>
      </c>
      <c r="G50" s="15" t="str">
        <f>IF(F50=0,"",'LAPORAN MURID'!F50)</f>
        <v/>
      </c>
      <c r="H50" s="15"/>
      <c r="I50" s="15"/>
      <c r="J50" s="15"/>
      <c r="K50" s="15"/>
      <c r="L50" s="15"/>
      <c r="M50" s="15"/>
      <c r="N50" s="15"/>
      <c r="O50" s="15"/>
    </row>
    <row r="51" spans="6:15">
      <c r="F51" s="15">
        <f>'REKOD PRESTASI MURID'!B50</f>
        <v>0</v>
      </c>
      <c r="G51" s="15" t="str">
        <f>IF(F51=0,"",'LAPORAN MURID'!F51)</f>
        <v/>
      </c>
      <c r="H51" s="15"/>
      <c r="I51" s="15"/>
      <c r="J51" s="15"/>
      <c r="K51" s="15"/>
      <c r="L51" s="15"/>
      <c r="M51" s="15"/>
      <c r="N51" s="15"/>
      <c r="O51" s="15"/>
    </row>
    <row r="52" spans="6:15">
      <c r="F52" s="15">
        <f>'REKOD PRESTASI MURID'!B51</f>
        <v>0</v>
      </c>
      <c r="G52" s="15" t="str">
        <f>IF(F52=0,"",'LAPORAN MURID'!F52)</f>
        <v/>
      </c>
      <c r="H52" s="15"/>
      <c r="I52" s="15"/>
      <c r="J52" s="15"/>
      <c r="K52" s="15"/>
      <c r="L52" s="15"/>
      <c r="M52" s="15"/>
      <c r="N52" s="15"/>
      <c r="O52" s="15"/>
    </row>
    <row r="53" spans="6:15">
      <c r="F53" s="15">
        <f>'REKOD PRESTASI MURID'!B52</f>
        <v>0</v>
      </c>
      <c r="G53" s="15" t="str">
        <f>IF(F53=0,"",'LAPORAN MURID'!F53)</f>
        <v/>
      </c>
      <c r="H53" s="15"/>
      <c r="I53" s="15"/>
      <c r="J53" s="15"/>
      <c r="K53" s="15"/>
      <c r="L53" s="15"/>
      <c r="M53" s="15"/>
      <c r="N53" s="15"/>
      <c r="O53" s="15"/>
    </row>
    <row r="54" spans="6:15">
      <c r="F54" s="15">
        <f>'REKOD PRESTASI MURID'!B53</f>
        <v>0</v>
      </c>
      <c r="G54" s="15" t="str">
        <f>IF(F54=0,"",'LAPORAN MURID'!F54)</f>
        <v/>
      </c>
      <c r="H54" s="15"/>
      <c r="I54" s="15"/>
      <c r="J54" s="15"/>
      <c r="K54" s="15"/>
      <c r="L54" s="15"/>
      <c r="M54" s="15"/>
      <c r="N54" s="15"/>
      <c r="O54" s="15"/>
    </row>
    <row r="55" spans="6:15">
      <c r="F55" s="15">
        <f>'REKOD PRESTASI MURID'!B54</f>
        <v>0</v>
      </c>
      <c r="G55" s="15" t="str">
        <f>IF(F55=0,"",'LAPORAN MURID'!F55)</f>
        <v/>
      </c>
      <c r="H55" s="15"/>
      <c r="I55" s="15"/>
      <c r="J55" s="15"/>
      <c r="K55" s="15"/>
      <c r="L55" s="15"/>
      <c r="M55" s="15"/>
      <c r="N55" s="15"/>
      <c r="O55" s="15"/>
    </row>
    <row r="56" spans="6:15">
      <c r="F56" s="15">
        <f>'REKOD PRESTASI MURID'!B55</f>
        <v>0</v>
      </c>
      <c r="G56" s="15" t="str">
        <f>IF(F56=0,"",'LAPORAN MURID'!F56)</f>
        <v/>
      </c>
      <c r="H56" s="15"/>
      <c r="I56" s="15"/>
      <c r="J56" s="15"/>
      <c r="K56" s="15"/>
      <c r="L56" s="15"/>
      <c r="M56" s="15"/>
      <c r="N56" s="15"/>
      <c r="O56" s="15"/>
    </row>
    <row r="57" spans="6:15">
      <c r="F57" s="15">
        <f>'REKOD PRESTASI MURID'!B56</f>
        <v>0</v>
      </c>
      <c r="G57" s="15" t="str">
        <f>IF(F57=0,"",'LAPORAN MURID'!F57)</f>
        <v/>
      </c>
      <c r="H57" s="15"/>
      <c r="I57" s="15"/>
      <c r="J57" s="15"/>
      <c r="K57" s="15"/>
      <c r="L57" s="15"/>
      <c r="M57" s="15"/>
      <c r="N57" s="15"/>
      <c r="O57" s="15"/>
    </row>
    <row r="58" spans="6:15">
      <c r="F58" s="15">
        <f>'REKOD PRESTASI MURID'!B57</f>
        <v>0</v>
      </c>
      <c r="G58" s="15" t="str">
        <f>IF(F58=0,"",'LAPORAN MURID'!F58)</f>
        <v/>
      </c>
      <c r="H58" s="15"/>
      <c r="I58" s="15"/>
      <c r="J58" s="15"/>
      <c r="K58" s="15"/>
      <c r="L58" s="15"/>
      <c r="M58" s="15"/>
      <c r="N58" s="15"/>
      <c r="O58" s="15"/>
    </row>
    <row r="59" spans="6:15">
      <c r="F59" s="15">
        <f>'REKOD PRESTASI MURID'!B58</f>
        <v>0</v>
      </c>
      <c r="G59" s="15" t="str">
        <f>IF(F59=0,"",'LAPORAN MURID'!F59)</f>
        <v/>
      </c>
      <c r="H59" s="15"/>
      <c r="I59" s="15"/>
      <c r="J59" s="15"/>
      <c r="K59" s="15"/>
      <c r="L59" s="15"/>
      <c r="M59" s="15"/>
      <c r="N59" s="15"/>
      <c r="O59" s="15"/>
    </row>
    <row r="60" spans="6:15">
      <c r="F60" s="15">
        <f>'REKOD PRESTASI MURID'!B59</f>
        <v>0</v>
      </c>
      <c r="G60" s="15" t="str">
        <f>IF(F60=0,"",'LAPORAN MURID'!F60)</f>
        <v/>
      </c>
      <c r="H60" s="15"/>
      <c r="I60" s="15"/>
      <c r="J60" s="15"/>
      <c r="K60" s="15"/>
      <c r="L60" s="15"/>
      <c r="M60" s="15"/>
      <c r="N60" s="15"/>
      <c r="O60" s="15"/>
    </row>
    <row r="61" spans="6:15">
      <c r="F61" s="15">
        <f>'REKOD PRESTASI MURID'!B60</f>
        <v>0</v>
      </c>
      <c r="G61" s="15" t="str">
        <f>IF(F61=0,"",'LAPORAN MURID'!F61)</f>
        <v/>
      </c>
      <c r="H61" s="15"/>
      <c r="I61" s="15"/>
      <c r="J61" s="15"/>
      <c r="K61" s="15"/>
      <c r="L61" s="15"/>
      <c r="M61" s="15"/>
      <c r="N61" s="15"/>
      <c r="O61" s="15"/>
    </row>
    <row r="62" spans="6:15">
      <c r="F62" s="15">
        <f>'REKOD PRESTASI MURID'!B61</f>
        <v>0</v>
      </c>
      <c r="G62" s="15" t="str">
        <f>IF(F62=0,"",'LAPORAN MURID'!F62)</f>
        <v/>
      </c>
      <c r="H62" s="15"/>
      <c r="I62" s="15"/>
      <c r="J62" s="15"/>
      <c r="K62" s="15"/>
      <c r="L62" s="15"/>
      <c r="M62" s="15"/>
      <c r="N62" s="15"/>
      <c r="O62" s="15"/>
    </row>
    <row r="63" spans="6:15">
      <c r="F63" s="15">
        <f>'REKOD PRESTASI MURID'!B62</f>
        <v>0</v>
      </c>
      <c r="G63" s="15" t="str">
        <f>IF(F63=0,"",'LAPORAN MURID'!F63)</f>
        <v/>
      </c>
      <c r="H63" s="15"/>
      <c r="I63" s="15"/>
      <c r="J63" s="15"/>
      <c r="K63" s="15"/>
      <c r="L63" s="15"/>
      <c r="M63" s="15"/>
      <c r="N63" s="15"/>
      <c r="O63" s="15"/>
    </row>
  </sheetData>
  <sheetProtection algorithmName="SHA-512" hashValue="9YeEwIq9vBSMjPfbg7rwZ/NV+1XjCl6TXR0hMdwuH+WKSq93Kqo9224vo5pe/tRHzif5wtP8HXlVn4QFmiIdvA==" saltValue="sGy36fO+Jo8ioBkG9Bui8g==" spinCount="100000" sheet="1" formatCells="0" formatColumns="0" formatRows="0"/>
  <mergeCells count="6">
    <mergeCell ref="B29:C30"/>
    <mergeCell ref="A1:D1"/>
    <mergeCell ref="A10:A11"/>
    <mergeCell ref="B10:B11"/>
    <mergeCell ref="C10:C11"/>
    <mergeCell ref="D10:D11"/>
  </mergeCells>
  <conditionalFormatting sqref="J12:J29">
    <cfRule type="duplicateValues" dxfId="0" priority="2"/>
  </conditionalFormatting>
  <printOptions horizontalCentered="1"/>
  <pageMargins left="0.43307086614173229" right="0.43307086614173229" top="0.74803149606299213" bottom="0.74803149606299213" header="0.31496062992125984" footer="0.31496062992125984"/>
  <pageSetup paperSize="9" scale="66"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196" r:id="rId4" name="Drop Down 4">
              <controlPr defaultSize="0" print="0" autoLine="0" autoPict="0">
                <anchor moveWithCells="1">
                  <from>
                    <xdr:col>3</xdr:col>
                    <xdr:colOff>3609975</xdr:colOff>
                    <xdr:row>3</xdr:row>
                    <xdr:rowOff>142875</xdr:rowOff>
                  </from>
                  <to>
                    <xdr:col>3</xdr:col>
                    <xdr:colOff>6019800</xdr:colOff>
                    <xdr:row>4</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
  <sheetViews>
    <sheetView showGridLines="0" topLeftCell="K1" zoomScale="70" zoomScaleNormal="70" zoomScaleSheetLayoutView="30" workbookViewId="0">
      <selection activeCell="N6" sqref="N6"/>
    </sheetView>
  </sheetViews>
  <sheetFormatPr defaultColWidth="118.85546875" defaultRowHeight="18.75"/>
  <cols>
    <col min="1" max="1" width="3.85546875" style="153" hidden="1" customWidth="1"/>
    <col min="2" max="2" width="19.85546875" style="140" hidden="1" customWidth="1"/>
    <col min="3" max="3" width="5.85546875" style="139" hidden="1" customWidth="1"/>
    <col min="4" max="7" width="44.28515625" style="154" hidden="1" customWidth="1"/>
    <col min="8" max="8" width="46.28515625" style="154" hidden="1" customWidth="1"/>
    <col min="9" max="9" width="48.42578125" style="154" hidden="1" customWidth="1"/>
    <col min="10" max="10" width="11.42578125" style="140" hidden="1" customWidth="1"/>
    <col min="11" max="11" width="8.140625" style="140" customWidth="1"/>
    <col min="12" max="12" width="10" style="153" hidden="1" customWidth="1"/>
    <col min="13" max="13" width="24.85546875" style="140" customWidth="1"/>
    <col min="14" max="14" width="66.85546875" style="155" customWidth="1"/>
    <col min="15" max="19" width="107.140625" style="155" customWidth="1"/>
    <col min="20" max="16384" width="118.85546875" style="140"/>
  </cols>
  <sheetData>
    <row r="1" spans="1:19">
      <c r="A1" s="170" t="s">
        <v>38</v>
      </c>
      <c r="B1" s="170" t="s">
        <v>39</v>
      </c>
      <c r="D1" s="174" t="s">
        <v>83</v>
      </c>
      <c r="E1" s="174"/>
      <c r="F1" s="174"/>
      <c r="G1" s="174"/>
      <c r="H1" s="174"/>
      <c r="I1" s="174"/>
      <c r="K1" s="171" t="s">
        <v>50</v>
      </c>
      <c r="L1" s="171" t="s">
        <v>51</v>
      </c>
      <c r="M1" s="172" t="s">
        <v>18</v>
      </c>
      <c r="N1" s="141" t="s">
        <v>49</v>
      </c>
      <c r="O1" s="142"/>
      <c r="P1" s="142"/>
      <c r="Q1" s="142"/>
      <c r="R1" s="142"/>
      <c r="S1" s="143"/>
    </row>
    <row r="2" spans="1:19" ht="22.5">
      <c r="A2" s="170"/>
      <c r="B2" s="170"/>
      <c r="D2" s="144">
        <v>1</v>
      </c>
      <c r="E2" s="144">
        <v>2</v>
      </c>
      <c r="F2" s="144">
        <v>3</v>
      </c>
      <c r="G2" s="144">
        <v>4</v>
      </c>
      <c r="H2" s="144">
        <v>5</v>
      </c>
      <c r="I2" s="144">
        <v>6</v>
      </c>
      <c r="K2" s="171"/>
      <c r="L2" s="171"/>
      <c r="M2" s="173"/>
      <c r="N2" s="145">
        <v>1</v>
      </c>
      <c r="O2" s="145">
        <v>2</v>
      </c>
      <c r="P2" s="145">
        <v>3</v>
      </c>
      <c r="Q2" s="145">
        <v>4</v>
      </c>
      <c r="R2" s="145">
        <v>5</v>
      </c>
      <c r="S2" s="145">
        <v>6</v>
      </c>
    </row>
    <row r="3" spans="1:19" s="149" customFormat="1" ht="225">
      <c r="A3" s="146">
        <v>1</v>
      </c>
      <c r="B3" s="147" t="str">
        <f>'LAPORAN MURID'!B12</f>
        <v>BAHASA MELAYU</v>
      </c>
      <c r="C3" s="139">
        <f t="shared" ref="C3:C22" si="0">MATCH(B3,$M$3:$M$32,0)</f>
        <v>6</v>
      </c>
      <c r="D3" s="148" t="str">
        <f t="shared" ref="D3:D22" si="1">VLOOKUP(C3,$K$3:$S$32,4)</f>
        <v xml:space="preserve">Murid mempamerkan tahap pengetahuan bahasa dan kecekapan berbahasa yang sangat lemah, sangat terhad dan memerlukan banyak bimbingan, panduan dan latihan dalam kemahiran bahasa. </v>
      </c>
      <c r="E3" s="148" t="str">
        <f t="shared" ref="E3:E22" si="2">VLOOKUP(C3,$K$3:$S$32,5)</f>
        <v xml:space="preserve">Murid mempamerkan tahap pengetahuan bahasa dan kecekapan berbahasa yang lemah, terhad dan memerlukan sedikit bimbingan, panduan, dan latihan dalam kemahiran bahasa. </v>
      </c>
      <c r="F3" s="148" t="str">
        <f t="shared" ref="F3:F22" si="3">VLOOKUP(C3,$K$3:$S$32,6)</f>
        <v xml:space="preserve">Murid berupaya mempamerkan tahap pengetahuan bahasa dan kecekapan berbahasa yang sederhana dan berupaya mengungkapkan idea serta menguasai kemahiran berfikir yang asas tanpa bimbingan dalam kemahiran bahasa. </v>
      </c>
      <c r="G3" s="148" t="str">
        <f t="shared" ref="G3:G22" si="4">VLOOKUP(C3,$K$3:$S$32,7)</f>
        <v xml:space="preserve">Murid berupaya mempamerkan tahap pengetahuan bahasa dan kecekapan berbahasa yang baik, dapat mengaplikasikan pengetahuan bahasa dengan berkesan, berupaya mengungkapkan idea, menguasai kemahiran berfikir yang kritis, dan mengamalkan pembelajaran kendiri secara minimum dalam kemahiran bahasa. </v>
      </c>
      <c r="H3" s="148" t="str">
        <f t="shared" ref="H3:H22" si="5">VLOOKUP(C3,$K$3:$S$32,8)</f>
        <v xml:space="preserve">Murid berupaya mempamerkan tahap pengetahuan bahasa dan kecekapan berbahasa yang tinggi, berupaya mengungkapkan idea dengan jelas dan terperinci, berkomunikasi secara efektif, mengaplikasikan pengetahuan bahasa yang lebih kompleks, menguasai kemahiran berfikir yang kritis dan kreatif, serta mengamalkan pembelajaran secara kendiri dalam kemahiran bahasa. </v>
      </c>
      <c r="I3" s="148" t="str">
        <f t="shared" ref="I3:I22" si="6">VLOOKUP(C3,$K$3:$S$32,9)</f>
        <v>Murid berupaya mempamerkan tahap pengetahuan bahasa dan kecekapan berbahasa yang cemerlang dan konsisten, berupaya mengungkapkan idea dengan jelas, terperinci dan tersusun, menguasai kemahiran berfikir yang kritis, kreatif dan inovatif, berkomunikasi secara efektif dan penuh keyakinan, mengamalkan pembelajaran secara kendiri serta menjadi model teladan kepada murid yang lain dalam kemahiran bahasa.</v>
      </c>
      <c r="K3" s="150">
        <v>1</v>
      </c>
      <c r="L3" s="146"/>
      <c r="M3" s="148" t="s">
        <v>154</v>
      </c>
      <c r="N3" s="148" t="s">
        <v>148</v>
      </c>
      <c r="O3" s="148" t="s">
        <v>149</v>
      </c>
      <c r="P3" s="148" t="s">
        <v>150</v>
      </c>
      <c r="Q3" s="148" t="s">
        <v>151</v>
      </c>
      <c r="R3" s="148" t="s">
        <v>152</v>
      </c>
      <c r="S3" s="148" t="s">
        <v>153</v>
      </c>
    </row>
    <row r="4" spans="1:19" s="149" customFormat="1" ht="112.5">
      <c r="A4" s="146">
        <v>2</v>
      </c>
      <c r="B4" s="147" t="str">
        <f>'LAPORAN MURID'!B13</f>
        <v>BAHASA INGGERIS</v>
      </c>
      <c r="C4" s="139">
        <f t="shared" si="0"/>
        <v>4</v>
      </c>
      <c r="D4" s="148" t="str">
        <f t="shared" si="1"/>
        <v>Pupil hardly achieves the curriculum target even with a lot of support.</v>
      </c>
      <c r="E4" s="148" t="str">
        <f t="shared" si="2"/>
        <v>Pupil is on track to achieve the curriculum target.</v>
      </c>
      <c r="F4" s="148" t="str">
        <f t="shared" si="3"/>
        <v>Pupil achieves expectations for the curriculum target.</v>
      </c>
      <c r="G4" s="148" t="str">
        <f t="shared" si="4"/>
        <v xml:space="preserve">Pupil works towards exceeding expectations for the curriculum target. </v>
      </c>
      <c r="H4" s="148" t="str">
        <f t="shared" si="5"/>
        <v>Pupil is on track to exceed expectations of the curriculum target.</v>
      </c>
      <c r="I4" s="148" t="str">
        <f t="shared" si="6"/>
        <v>Pupil exceeds expectations of the curriculum target.</v>
      </c>
      <c r="K4" s="150">
        <v>2</v>
      </c>
      <c r="L4" s="146"/>
      <c r="M4" s="148" t="s">
        <v>82</v>
      </c>
      <c r="N4" s="148" t="s">
        <v>155</v>
      </c>
      <c r="O4" s="148" t="s">
        <v>135</v>
      </c>
      <c r="P4" s="148" t="s">
        <v>136</v>
      </c>
      <c r="Q4" s="148" t="s">
        <v>156</v>
      </c>
      <c r="R4" s="148" t="s">
        <v>157</v>
      </c>
      <c r="S4" s="148" t="s">
        <v>200</v>
      </c>
    </row>
    <row r="5" spans="1:19" s="149" customFormat="1" ht="37.5">
      <c r="A5" s="146">
        <v>3</v>
      </c>
      <c r="B5" s="147" t="str">
        <f>'LAPORAN MURID'!B14</f>
        <v/>
      </c>
      <c r="C5" s="139" t="e">
        <f t="shared" si="0"/>
        <v>#N/A</v>
      </c>
      <c r="D5" s="148" t="e">
        <f t="shared" si="1"/>
        <v>#N/A</v>
      </c>
      <c r="E5" s="148" t="e">
        <f t="shared" si="2"/>
        <v>#N/A</v>
      </c>
      <c r="F5" s="148" t="e">
        <f t="shared" si="3"/>
        <v>#N/A</v>
      </c>
      <c r="G5" s="148" t="e">
        <f t="shared" si="4"/>
        <v>#N/A</v>
      </c>
      <c r="H5" s="148" t="e">
        <f t="shared" si="5"/>
        <v>#N/A</v>
      </c>
      <c r="I5" s="148" t="e">
        <f t="shared" si="6"/>
        <v>#N/A</v>
      </c>
      <c r="K5" s="150">
        <v>3</v>
      </c>
      <c r="L5" s="146"/>
      <c r="M5" s="151" t="s">
        <v>81</v>
      </c>
      <c r="N5" s="148" t="s">
        <v>188</v>
      </c>
      <c r="O5" s="148" t="s">
        <v>189</v>
      </c>
      <c r="P5" s="148" t="s">
        <v>190</v>
      </c>
      <c r="Q5" s="148" t="s">
        <v>191</v>
      </c>
      <c r="R5" s="148" t="s">
        <v>192</v>
      </c>
      <c r="S5" s="148" t="s">
        <v>193</v>
      </c>
    </row>
    <row r="6" spans="1:19" s="149" customFormat="1" ht="37.5">
      <c r="A6" s="146">
        <v>4</v>
      </c>
      <c r="B6" s="147" t="str">
        <f>'LAPORAN MURID'!B15</f>
        <v/>
      </c>
      <c r="C6" s="139" t="e">
        <f t="shared" si="0"/>
        <v>#N/A</v>
      </c>
      <c r="D6" s="148" t="e">
        <f t="shared" si="1"/>
        <v>#N/A</v>
      </c>
      <c r="E6" s="148" t="e">
        <f t="shared" si="2"/>
        <v>#N/A</v>
      </c>
      <c r="F6" s="148" t="e">
        <f t="shared" si="3"/>
        <v>#N/A</v>
      </c>
      <c r="G6" s="148" t="e">
        <f t="shared" si="4"/>
        <v>#N/A</v>
      </c>
      <c r="H6" s="148" t="e">
        <f t="shared" si="5"/>
        <v>#N/A</v>
      </c>
      <c r="I6" s="148" t="e">
        <f t="shared" si="6"/>
        <v>#N/A</v>
      </c>
      <c r="K6" s="150">
        <v>4</v>
      </c>
      <c r="L6" s="146"/>
      <c r="M6" s="151" t="s">
        <v>21</v>
      </c>
      <c r="N6" s="148" t="s">
        <v>130</v>
      </c>
      <c r="O6" s="148" t="s">
        <v>131</v>
      </c>
      <c r="P6" s="148" t="s">
        <v>132</v>
      </c>
      <c r="Q6" s="148" t="s">
        <v>158</v>
      </c>
      <c r="R6" s="148" t="s">
        <v>133</v>
      </c>
      <c r="S6" s="148" t="s">
        <v>134</v>
      </c>
    </row>
    <row r="7" spans="1:19" s="149" customFormat="1" ht="106.5" customHeight="1">
      <c r="A7" s="146">
        <v>5</v>
      </c>
      <c r="B7" s="147" t="str">
        <f>'LAPORAN MURID'!B16</f>
        <v/>
      </c>
      <c r="C7" s="139" t="e">
        <f t="shared" si="0"/>
        <v>#N/A</v>
      </c>
      <c r="D7" s="148" t="e">
        <f t="shared" si="1"/>
        <v>#N/A</v>
      </c>
      <c r="E7" s="148" t="e">
        <f t="shared" si="2"/>
        <v>#N/A</v>
      </c>
      <c r="F7" s="148" t="e">
        <f t="shared" si="3"/>
        <v>#N/A</v>
      </c>
      <c r="G7" s="148" t="e">
        <f t="shared" si="4"/>
        <v>#N/A</v>
      </c>
      <c r="H7" s="148" t="e">
        <f t="shared" si="5"/>
        <v>#N/A</v>
      </c>
      <c r="I7" s="148" t="e">
        <f t="shared" si="6"/>
        <v>#N/A</v>
      </c>
      <c r="K7" s="150">
        <v>5</v>
      </c>
      <c r="L7" s="146"/>
      <c r="M7" s="151" t="s">
        <v>66</v>
      </c>
      <c r="N7" s="148" t="s">
        <v>201</v>
      </c>
      <c r="O7" s="148" t="s">
        <v>202</v>
      </c>
      <c r="P7" s="148" t="s">
        <v>203</v>
      </c>
      <c r="Q7" s="148" t="s">
        <v>204</v>
      </c>
      <c r="R7" s="148" t="s">
        <v>205</v>
      </c>
      <c r="S7" s="148" t="s">
        <v>206</v>
      </c>
    </row>
    <row r="8" spans="1:19" s="149" customFormat="1" ht="141.75" customHeight="1">
      <c r="A8" s="146">
        <v>6</v>
      </c>
      <c r="B8" s="147" t="str">
        <f>'LAPORAN MURID'!B17</f>
        <v/>
      </c>
      <c r="C8" s="139" t="e">
        <f t="shared" si="0"/>
        <v>#N/A</v>
      </c>
      <c r="D8" s="148" t="e">
        <f t="shared" si="1"/>
        <v>#N/A</v>
      </c>
      <c r="E8" s="148" t="e">
        <f t="shared" si="2"/>
        <v>#N/A</v>
      </c>
      <c r="F8" s="148" t="e">
        <f t="shared" si="3"/>
        <v>#N/A</v>
      </c>
      <c r="G8" s="148" t="e">
        <f t="shared" si="4"/>
        <v>#N/A</v>
      </c>
      <c r="H8" s="148" t="e">
        <f t="shared" si="5"/>
        <v>#N/A</v>
      </c>
      <c r="I8" s="148" t="e">
        <f t="shared" si="6"/>
        <v>#N/A</v>
      </c>
      <c r="K8" s="150">
        <v>6</v>
      </c>
      <c r="L8" s="146"/>
      <c r="M8" s="151" t="s">
        <v>164</v>
      </c>
      <c r="N8" s="148" t="s">
        <v>159</v>
      </c>
      <c r="O8" s="148" t="s">
        <v>160</v>
      </c>
      <c r="P8" s="148" t="s">
        <v>161</v>
      </c>
      <c r="Q8" s="148" t="s">
        <v>162</v>
      </c>
      <c r="R8" s="148" t="s">
        <v>163</v>
      </c>
      <c r="S8" s="148" t="s">
        <v>137</v>
      </c>
    </row>
    <row r="9" spans="1:19" s="149" customFormat="1" ht="93.75">
      <c r="A9" s="146">
        <v>7</v>
      </c>
      <c r="B9" s="147" t="str">
        <f>'LAPORAN MURID'!B18</f>
        <v/>
      </c>
      <c r="C9" s="139" t="e">
        <f t="shared" si="0"/>
        <v>#N/A</v>
      </c>
      <c r="D9" s="148" t="e">
        <f t="shared" si="1"/>
        <v>#N/A</v>
      </c>
      <c r="E9" s="148" t="e">
        <f t="shared" si="2"/>
        <v>#N/A</v>
      </c>
      <c r="F9" s="148" t="e">
        <f t="shared" si="3"/>
        <v>#N/A</v>
      </c>
      <c r="G9" s="148" t="e">
        <f t="shared" si="4"/>
        <v>#N/A</v>
      </c>
      <c r="H9" s="148" t="e">
        <f t="shared" si="5"/>
        <v>#N/A</v>
      </c>
      <c r="I9" s="148" t="e">
        <f t="shared" si="6"/>
        <v>#N/A</v>
      </c>
      <c r="K9" s="150">
        <v>7</v>
      </c>
      <c r="L9" s="146"/>
      <c r="M9" s="151" t="s">
        <v>22</v>
      </c>
      <c r="N9" s="148" t="s">
        <v>144</v>
      </c>
      <c r="O9" s="148" t="s">
        <v>145</v>
      </c>
      <c r="P9" s="148" t="s">
        <v>146</v>
      </c>
      <c r="Q9" s="148" t="s">
        <v>147</v>
      </c>
      <c r="R9" s="148" t="s">
        <v>207</v>
      </c>
      <c r="S9" s="148" t="s">
        <v>208</v>
      </c>
    </row>
    <row r="10" spans="1:19" s="149" customFormat="1" ht="150">
      <c r="A10" s="146">
        <v>8</v>
      </c>
      <c r="B10" s="147" t="str">
        <f>'LAPORAN MURID'!B19</f>
        <v/>
      </c>
      <c r="C10" s="139" t="e">
        <f t="shared" si="0"/>
        <v>#N/A</v>
      </c>
      <c r="D10" s="148" t="e">
        <f t="shared" si="1"/>
        <v>#N/A</v>
      </c>
      <c r="E10" s="148" t="e">
        <f t="shared" si="2"/>
        <v>#N/A</v>
      </c>
      <c r="F10" s="148" t="e">
        <f t="shared" si="3"/>
        <v>#N/A</v>
      </c>
      <c r="G10" s="148" t="e">
        <f t="shared" si="4"/>
        <v>#N/A</v>
      </c>
      <c r="H10" s="148" t="e">
        <f t="shared" si="5"/>
        <v>#N/A</v>
      </c>
      <c r="I10" s="148" t="e">
        <f t="shared" si="6"/>
        <v>#N/A</v>
      </c>
      <c r="K10" s="150">
        <v>8</v>
      </c>
      <c r="L10" s="146"/>
      <c r="M10" s="151" t="s">
        <v>181</v>
      </c>
      <c r="N10" s="148" t="s">
        <v>175</v>
      </c>
      <c r="O10" s="148" t="s">
        <v>176</v>
      </c>
      <c r="P10" s="148" t="s">
        <v>177</v>
      </c>
      <c r="Q10" s="148" t="s">
        <v>178</v>
      </c>
      <c r="R10" s="148" t="s">
        <v>179</v>
      </c>
      <c r="S10" s="148" t="s">
        <v>180</v>
      </c>
    </row>
    <row r="11" spans="1:19" s="149" customFormat="1" ht="37.5">
      <c r="A11" s="146">
        <v>9</v>
      </c>
      <c r="B11" s="147" t="str">
        <f>'LAPORAN MURID'!B20</f>
        <v/>
      </c>
      <c r="C11" s="139" t="e">
        <f t="shared" si="0"/>
        <v>#N/A</v>
      </c>
      <c r="D11" s="148" t="e">
        <f t="shared" si="1"/>
        <v>#N/A</v>
      </c>
      <c r="E11" s="148" t="e">
        <f t="shared" si="2"/>
        <v>#N/A</v>
      </c>
      <c r="F11" s="148" t="e">
        <f t="shared" si="3"/>
        <v>#N/A</v>
      </c>
      <c r="G11" s="148" t="e">
        <f t="shared" si="4"/>
        <v>#N/A</v>
      </c>
      <c r="H11" s="148" t="e">
        <f t="shared" si="5"/>
        <v>#N/A</v>
      </c>
      <c r="I11" s="148" t="e">
        <f t="shared" si="6"/>
        <v>#N/A</v>
      </c>
      <c r="K11" s="150">
        <v>9</v>
      </c>
      <c r="L11" s="146"/>
      <c r="M11" s="148" t="s">
        <v>174</v>
      </c>
      <c r="N11" s="148" t="s">
        <v>168</v>
      </c>
      <c r="O11" s="148" t="s">
        <v>169</v>
      </c>
      <c r="P11" s="148" t="s">
        <v>170</v>
      </c>
      <c r="Q11" s="148" t="s">
        <v>171</v>
      </c>
      <c r="R11" s="148" t="s">
        <v>172</v>
      </c>
      <c r="S11" s="148" t="s">
        <v>173</v>
      </c>
    </row>
    <row r="12" spans="1:19" s="149" customFormat="1" ht="37.5">
      <c r="A12" s="146">
        <v>10</v>
      </c>
      <c r="B12" s="147" t="str">
        <f>'LAPORAN MURID'!B21</f>
        <v/>
      </c>
      <c r="C12" s="139" t="e">
        <f t="shared" si="0"/>
        <v>#N/A</v>
      </c>
      <c r="D12" s="148" t="e">
        <f t="shared" si="1"/>
        <v>#N/A</v>
      </c>
      <c r="E12" s="148" t="e">
        <f t="shared" si="2"/>
        <v>#N/A</v>
      </c>
      <c r="F12" s="148" t="e">
        <f t="shared" si="3"/>
        <v>#N/A</v>
      </c>
      <c r="G12" s="148" t="e">
        <f t="shared" si="4"/>
        <v>#N/A</v>
      </c>
      <c r="H12" s="148" t="e">
        <f t="shared" si="5"/>
        <v>#N/A</v>
      </c>
      <c r="I12" s="148" t="e">
        <f t="shared" si="6"/>
        <v>#N/A</v>
      </c>
      <c r="K12" s="150">
        <v>10</v>
      </c>
      <c r="L12" s="146"/>
      <c r="M12" s="148" t="s">
        <v>187</v>
      </c>
      <c r="N12" s="148" t="s">
        <v>209</v>
      </c>
      <c r="O12" s="148" t="s">
        <v>182</v>
      </c>
      <c r="P12" s="148" t="s">
        <v>183</v>
      </c>
      <c r="Q12" s="148" t="s">
        <v>184</v>
      </c>
      <c r="R12" s="148" t="s">
        <v>185</v>
      </c>
      <c r="S12" s="148" t="s">
        <v>186</v>
      </c>
    </row>
    <row r="13" spans="1:19" s="149" customFormat="1" ht="93.75">
      <c r="A13" s="146">
        <v>11</v>
      </c>
      <c r="B13" s="147" t="str">
        <f>'LAPORAN MURID'!B22</f>
        <v/>
      </c>
      <c r="C13" s="139" t="e">
        <f t="shared" si="0"/>
        <v>#N/A</v>
      </c>
      <c r="D13" s="148" t="e">
        <f t="shared" si="1"/>
        <v>#N/A</v>
      </c>
      <c r="E13" s="148" t="e">
        <f t="shared" si="2"/>
        <v>#N/A</v>
      </c>
      <c r="F13" s="148" t="e">
        <f t="shared" si="3"/>
        <v>#N/A</v>
      </c>
      <c r="G13" s="148" t="e">
        <f t="shared" si="4"/>
        <v>#N/A</v>
      </c>
      <c r="H13" s="148" t="e">
        <f t="shared" si="5"/>
        <v>#N/A</v>
      </c>
      <c r="I13" s="148" t="e">
        <f t="shared" si="6"/>
        <v>#N/A</v>
      </c>
      <c r="K13" s="150">
        <v>11</v>
      </c>
      <c r="L13" s="146"/>
      <c r="M13" s="148" t="s">
        <v>216</v>
      </c>
      <c r="N13" s="148" t="s">
        <v>211</v>
      </c>
      <c r="O13" s="148" t="s">
        <v>210</v>
      </c>
      <c r="P13" s="148" t="s">
        <v>212</v>
      </c>
      <c r="Q13" s="148" t="s">
        <v>213</v>
      </c>
      <c r="R13" s="148" t="s">
        <v>214</v>
      </c>
      <c r="S13" s="148" t="s">
        <v>215</v>
      </c>
    </row>
    <row r="14" spans="1:19" s="149" customFormat="1" ht="75">
      <c r="A14" s="146">
        <v>12</v>
      </c>
      <c r="B14" s="147" t="str">
        <f>'LAPORAN MURID'!B23</f>
        <v/>
      </c>
      <c r="C14" s="139" t="e">
        <f t="shared" si="0"/>
        <v>#N/A</v>
      </c>
      <c r="D14" s="148" t="e">
        <f t="shared" si="1"/>
        <v>#N/A</v>
      </c>
      <c r="E14" s="148" t="e">
        <f t="shared" si="2"/>
        <v>#N/A</v>
      </c>
      <c r="F14" s="148" t="e">
        <f t="shared" si="3"/>
        <v>#N/A</v>
      </c>
      <c r="G14" s="148" t="e">
        <f t="shared" si="4"/>
        <v>#N/A</v>
      </c>
      <c r="H14" s="148" t="e">
        <f t="shared" si="5"/>
        <v>#N/A</v>
      </c>
      <c r="I14" s="148" t="e">
        <f t="shared" si="6"/>
        <v>#N/A</v>
      </c>
      <c r="K14" s="150">
        <v>12</v>
      </c>
      <c r="L14" s="146"/>
      <c r="M14" s="151" t="s">
        <v>223</v>
      </c>
      <c r="N14" s="148" t="s">
        <v>217</v>
      </c>
      <c r="O14" s="148" t="s">
        <v>218</v>
      </c>
      <c r="P14" s="148" t="s">
        <v>219</v>
      </c>
      <c r="Q14" s="148" t="s">
        <v>220</v>
      </c>
      <c r="R14" s="148" t="s">
        <v>221</v>
      </c>
      <c r="S14" s="148" t="s">
        <v>222</v>
      </c>
    </row>
    <row r="15" spans="1:19" s="149" customFormat="1" ht="409.5">
      <c r="A15" s="146">
        <v>13</v>
      </c>
      <c r="B15" s="147" t="str">
        <f>'LAPORAN MURID'!B24</f>
        <v/>
      </c>
      <c r="C15" s="139" t="e">
        <f t="shared" si="0"/>
        <v>#N/A</v>
      </c>
      <c r="D15" s="148" t="e">
        <f t="shared" si="1"/>
        <v>#N/A</v>
      </c>
      <c r="E15" s="148" t="e">
        <f t="shared" si="2"/>
        <v>#N/A</v>
      </c>
      <c r="F15" s="148" t="e">
        <f t="shared" si="3"/>
        <v>#N/A</v>
      </c>
      <c r="G15" s="148" t="e">
        <f t="shared" si="4"/>
        <v>#N/A</v>
      </c>
      <c r="H15" s="148" t="e">
        <f t="shared" si="5"/>
        <v>#N/A</v>
      </c>
      <c r="I15" s="148" t="e">
        <f t="shared" si="6"/>
        <v>#N/A</v>
      </c>
      <c r="K15" s="150">
        <v>13</v>
      </c>
      <c r="L15" s="146"/>
      <c r="M15" s="151" t="s">
        <v>230</v>
      </c>
      <c r="N15" s="148" t="s">
        <v>224</v>
      </c>
      <c r="O15" s="148" t="s">
        <v>225</v>
      </c>
      <c r="P15" s="148" t="s">
        <v>226</v>
      </c>
      <c r="Q15" s="148" t="s">
        <v>227</v>
      </c>
      <c r="R15" s="148" t="s">
        <v>228</v>
      </c>
      <c r="S15" s="148" t="s">
        <v>229</v>
      </c>
    </row>
    <row r="16" spans="1:19" s="149" customFormat="1" ht="75">
      <c r="A16" s="146">
        <v>14</v>
      </c>
      <c r="B16" s="147" t="str">
        <f>'LAPORAN MURID'!B25</f>
        <v/>
      </c>
      <c r="C16" s="139" t="e">
        <f t="shared" si="0"/>
        <v>#N/A</v>
      </c>
      <c r="D16" s="148" t="e">
        <f t="shared" si="1"/>
        <v>#N/A</v>
      </c>
      <c r="E16" s="148" t="e">
        <f t="shared" si="2"/>
        <v>#N/A</v>
      </c>
      <c r="F16" s="148" t="e">
        <f t="shared" si="3"/>
        <v>#N/A</v>
      </c>
      <c r="G16" s="148" t="e">
        <f t="shared" si="4"/>
        <v>#N/A</v>
      </c>
      <c r="H16" s="148" t="e">
        <f t="shared" si="5"/>
        <v>#N/A</v>
      </c>
      <c r="I16" s="148" t="e">
        <f t="shared" si="6"/>
        <v>#N/A</v>
      </c>
      <c r="K16" s="150">
        <v>14</v>
      </c>
      <c r="L16" s="146"/>
      <c r="M16" s="151" t="s">
        <v>237</v>
      </c>
      <c r="N16" s="148" t="s">
        <v>231</v>
      </c>
      <c r="O16" s="148" t="s">
        <v>232</v>
      </c>
      <c r="P16" s="148" t="s">
        <v>233</v>
      </c>
      <c r="Q16" s="148" t="s">
        <v>234</v>
      </c>
      <c r="R16" s="148" t="s">
        <v>235</v>
      </c>
      <c r="S16" s="148" t="s">
        <v>236</v>
      </c>
    </row>
    <row r="17" spans="1:19" s="149" customFormat="1" hidden="1">
      <c r="A17" s="146">
        <v>15</v>
      </c>
      <c r="B17" s="147" t="str">
        <f>'LAPORAN MURID'!B26</f>
        <v/>
      </c>
      <c r="C17" s="139" t="e">
        <f t="shared" si="0"/>
        <v>#N/A</v>
      </c>
      <c r="D17" s="148" t="e">
        <f t="shared" si="1"/>
        <v>#N/A</v>
      </c>
      <c r="E17" s="148" t="e">
        <f t="shared" si="2"/>
        <v>#N/A</v>
      </c>
      <c r="F17" s="148" t="e">
        <f t="shared" si="3"/>
        <v>#N/A</v>
      </c>
      <c r="G17" s="148" t="e">
        <f t="shared" si="4"/>
        <v>#N/A</v>
      </c>
      <c r="H17" s="148" t="e">
        <f t="shared" si="5"/>
        <v>#N/A</v>
      </c>
      <c r="I17" s="148" t="e">
        <f t="shared" si="6"/>
        <v>#N/A</v>
      </c>
      <c r="K17" s="150">
        <v>15</v>
      </c>
      <c r="L17" s="146"/>
      <c r="M17" s="148"/>
      <c r="N17" s="148"/>
      <c r="O17" s="148"/>
      <c r="P17" s="148"/>
      <c r="Q17" s="148"/>
      <c r="R17" s="148"/>
      <c r="S17" s="148"/>
    </row>
    <row r="18" spans="1:19" s="149" customFormat="1" hidden="1">
      <c r="A18" s="146">
        <v>16</v>
      </c>
      <c r="B18" s="147" t="str">
        <f>'LAPORAN MURID'!B27</f>
        <v/>
      </c>
      <c r="C18" s="139" t="e">
        <f t="shared" si="0"/>
        <v>#N/A</v>
      </c>
      <c r="D18" s="148" t="e">
        <f t="shared" si="1"/>
        <v>#N/A</v>
      </c>
      <c r="E18" s="148" t="e">
        <f t="shared" si="2"/>
        <v>#N/A</v>
      </c>
      <c r="F18" s="148" t="e">
        <f t="shared" si="3"/>
        <v>#N/A</v>
      </c>
      <c r="G18" s="148" t="e">
        <f t="shared" si="4"/>
        <v>#N/A</v>
      </c>
      <c r="H18" s="148" t="e">
        <f t="shared" si="5"/>
        <v>#N/A</v>
      </c>
      <c r="I18" s="148" t="e">
        <f t="shared" si="6"/>
        <v>#N/A</v>
      </c>
      <c r="K18" s="150">
        <v>16</v>
      </c>
      <c r="L18" s="146"/>
      <c r="M18" s="151"/>
      <c r="N18" s="148"/>
      <c r="O18" s="148"/>
      <c r="P18" s="148"/>
      <c r="Q18" s="148"/>
      <c r="R18" s="148"/>
      <c r="S18" s="148"/>
    </row>
    <row r="19" spans="1:19" s="149" customFormat="1" hidden="1">
      <c r="A19" s="146">
        <v>17</v>
      </c>
      <c r="B19" s="147">
        <f>'LAPORAN MURID'!B28</f>
        <v>0</v>
      </c>
      <c r="C19" s="139" t="e">
        <f t="shared" si="0"/>
        <v>#N/A</v>
      </c>
      <c r="D19" s="148" t="e">
        <f t="shared" si="1"/>
        <v>#N/A</v>
      </c>
      <c r="E19" s="148" t="e">
        <f t="shared" si="2"/>
        <v>#N/A</v>
      </c>
      <c r="F19" s="148" t="e">
        <f t="shared" si="3"/>
        <v>#N/A</v>
      </c>
      <c r="G19" s="148" t="e">
        <f t="shared" si="4"/>
        <v>#N/A</v>
      </c>
      <c r="H19" s="148" t="e">
        <f t="shared" si="5"/>
        <v>#N/A</v>
      </c>
      <c r="I19" s="148" t="e">
        <f t="shared" si="6"/>
        <v>#N/A</v>
      </c>
      <c r="K19" s="150">
        <v>17</v>
      </c>
      <c r="L19" s="146"/>
      <c r="M19" s="148"/>
      <c r="N19" s="148"/>
      <c r="O19" s="148"/>
      <c r="P19" s="148"/>
      <c r="Q19" s="148"/>
      <c r="R19" s="148"/>
      <c r="S19" s="148"/>
    </row>
    <row r="20" spans="1:19" s="149" customFormat="1" hidden="1">
      <c r="A20" s="146">
        <v>18</v>
      </c>
      <c r="B20" s="147" t="e">
        <f>'LAPORAN MURID'!#REF!</f>
        <v>#REF!</v>
      </c>
      <c r="C20" s="139" t="e">
        <f t="shared" si="0"/>
        <v>#REF!</v>
      </c>
      <c r="D20" s="148" t="e">
        <f t="shared" si="1"/>
        <v>#REF!</v>
      </c>
      <c r="E20" s="148" t="e">
        <f t="shared" si="2"/>
        <v>#REF!</v>
      </c>
      <c r="F20" s="148" t="e">
        <f t="shared" si="3"/>
        <v>#REF!</v>
      </c>
      <c r="G20" s="148" t="e">
        <f t="shared" si="4"/>
        <v>#REF!</v>
      </c>
      <c r="H20" s="148" t="e">
        <f t="shared" si="5"/>
        <v>#REF!</v>
      </c>
      <c r="I20" s="148" t="e">
        <f t="shared" si="6"/>
        <v>#REF!</v>
      </c>
      <c r="K20" s="150">
        <v>18</v>
      </c>
      <c r="L20" s="146"/>
      <c r="M20" s="148"/>
      <c r="N20" s="148"/>
      <c r="O20" s="148"/>
      <c r="P20" s="148"/>
      <c r="Q20" s="148"/>
      <c r="R20" s="148"/>
      <c r="S20" s="148"/>
    </row>
    <row r="21" spans="1:19" s="149" customFormat="1" hidden="1">
      <c r="A21" s="146">
        <v>19</v>
      </c>
      <c r="B21" s="147" t="e">
        <f>'LAPORAN MURID'!#REF!</f>
        <v>#REF!</v>
      </c>
      <c r="C21" s="139" t="e">
        <f t="shared" si="0"/>
        <v>#REF!</v>
      </c>
      <c r="D21" s="148" t="e">
        <f t="shared" si="1"/>
        <v>#REF!</v>
      </c>
      <c r="E21" s="148" t="e">
        <f t="shared" si="2"/>
        <v>#REF!</v>
      </c>
      <c r="F21" s="148" t="e">
        <f t="shared" si="3"/>
        <v>#REF!</v>
      </c>
      <c r="G21" s="148" t="e">
        <f t="shared" si="4"/>
        <v>#REF!</v>
      </c>
      <c r="H21" s="148" t="e">
        <f t="shared" si="5"/>
        <v>#REF!</v>
      </c>
      <c r="I21" s="148" t="e">
        <f t="shared" si="6"/>
        <v>#REF!</v>
      </c>
      <c r="K21" s="150">
        <v>19</v>
      </c>
      <c r="L21" s="146"/>
      <c r="M21" s="151"/>
      <c r="N21" s="148"/>
      <c r="O21" s="148"/>
      <c r="P21" s="148"/>
      <c r="Q21" s="148"/>
      <c r="R21" s="148"/>
      <c r="S21" s="148"/>
    </row>
    <row r="22" spans="1:19" s="149" customFormat="1" hidden="1">
      <c r="A22" s="146">
        <v>20</v>
      </c>
      <c r="B22" s="147">
        <f>'LAPORAN MURID'!B31</f>
        <v>0</v>
      </c>
      <c r="C22" s="139" t="e">
        <f t="shared" si="0"/>
        <v>#N/A</v>
      </c>
      <c r="D22" s="148" t="e">
        <f t="shared" si="1"/>
        <v>#N/A</v>
      </c>
      <c r="E22" s="148" t="e">
        <f t="shared" si="2"/>
        <v>#N/A</v>
      </c>
      <c r="F22" s="148" t="e">
        <f t="shared" si="3"/>
        <v>#N/A</v>
      </c>
      <c r="G22" s="148" t="e">
        <f t="shared" si="4"/>
        <v>#N/A</v>
      </c>
      <c r="H22" s="148" t="e">
        <f t="shared" si="5"/>
        <v>#N/A</v>
      </c>
      <c r="I22" s="148" t="e">
        <f t="shared" si="6"/>
        <v>#N/A</v>
      </c>
      <c r="K22" s="150">
        <v>20</v>
      </c>
      <c r="L22" s="146"/>
      <c r="M22" s="151"/>
      <c r="N22" s="148"/>
      <c r="O22" s="148"/>
      <c r="P22" s="148"/>
      <c r="Q22" s="148"/>
      <c r="R22" s="148"/>
      <c r="S22" s="148"/>
    </row>
    <row r="23" spans="1:19" s="149" customFormat="1" hidden="1">
      <c r="A23" s="139"/>
      <c r="C23" s="139"/>
      <c r="D23" s="152"/>
      <c r="E23" s="152"/>
      <c r="F23" s="152"/>
      <c r="G23" s="152"/>
      <c r="H23" s="152"/>
      <c r="I23" s="152"/>
      <c r="K23" s="150">
        <v>21</v>
      </c>
      <c r="L23" s="146"/>
      <c r="M23" s="151"/>
      <c r="N23" s="148"/>
      <c r="O23" s="148"/>
      <c r="P23" s="148"/>
      <c r="Q23" s="148"/>
      <c r="R23" s="148"/>
      <c r="S23" s="148"/>
    </row>
    <row r="24" spans="1:19" s="149" customFormat="1" hidden="1">
      <c r="A24" s="139"/>
      <c r="C24" s="139"/>
      <c r="D24" s="152"/>
      <c r="E24" s="152"/>
      <c r="F24" s="152"/>
      <c r="G24" s="152"/>
      <c r="H24" s="152"/>
      <c r="I24" s="152"/>
      <c r="K24" s="150">
        <v>22</v>
      </c>
      <c r="L24" s="146"/>
      <c r="M24" s="148"/>
      <c r="N24" s="148"/>
      <c r="O24" s="148"/>
      <c r="P24" s="148"/>
      <c r="Q24" s="148"/>
      <c r="R24" s="148"/>
      <c r="S24" s="148"/>
    </row>
    <row r="25" spans="1:19" s="149" customFormat="1" hidden="1">
      <c r="A25" s="139"/>
      <c r="C25" s="139"/>
      <c r="D25" s="152"/>
      <c r="E25" s="152"/>
      <c r="F25" s="152"/>
      <c r="G25" s="152"/>
      <c r="H25" s="152"/>
      <c r="I25" s="152"/>
      <c r="K25" s="150">
        <v>23</v>
      </c>
      <c r="L25" s="146"/>
      <c r="M25" s="151"/>
      <c r="N25" s="148"/>
      <c r="O25" s="148"/>
      <c r="P25" s="148"/>
      <c r="Q25" s="148"/>
      <c r="R25" s="148"/>
      <c r="S25" s="148"/>
    </row>
    <row r="26" spans="1:19" s="149" customFormat="1" hidden="1">
      <c r="A26" s="139"/>
      <c r="C26" s="139"/>
      <c r="D26" s="152"/>
      <c r="E26" s="152"/>
      <c r="F26" s="152"/>
      <c r="G26" s="152"/>
      <c r="H26" s="152"/>
      <c r="I26" s="152"/>
      <c r="K26" s="150">
        <v>24</v>
      </c>
      <c r="L26" s="146"/>
      <c r="M26" s="148"/>
      <c r="N26" s="148"/>
      <c r="O26" s="148"/>
      <c r="P26" s="148"/>
      <c r="Q26" s="148"/>
      <c r="R26" s="148"/>
      <c r="S26" s="148"/>
    </row>
    <row r="27" spans="1:19" s="149" customFormat="1" hidden="1">
      <c r="A27" s="139"/>
      <c r="C27" s="139"/>
      <c r="D27" s="152"/>
      <c r="E27" s="152"/>
      <c r="F27" s="152"/>
      <c r="G27" s="152"/>
      <c r="H27" s="152"/>
      <c r="I27" s="152"/>
      <c r="K27" s="150">
        <v>25</v>
      </c>
      <c r="L27" s="146"/>
      <c r="M27" s="148"/>
      <c r="N27" s="148"/>
      <c r="O27" s="148"/>
      <c r="P27" s="148"/>
      <c r="Q27" s="148"/>
      <c r="R27" s="148"/>
      <c r="S27" s="148"/>
    </row>
    <row r="28" spans="1:19" s="149" customFormat="1" hidden="1">
      <c r="A28" s="139"/>
      <c r="C28" s="139"/>
      <c r="D28" s="152"/>
      <c r="E28" s="152"/>
      <c r="F28" s="152"/>
      <c r="G28" s="152"/>
      <c r="H28" s="152"/>
      <c r="I28" s="152"/>
      <c r="K28" s="150">
        <v>26</v>
      </c>
      <c r="L28" s="146"/>
      <c r="M28" s="148"/>
      <c r="N28" s="148"/>
      <c r="O28" s="148"/>
      <c r="P28" s="148"/>
      <c r="Q28" s="148"/>
      <c r="R28" s="148"/>
      <c r="S28" s="148"/>
    </row>
    <row r="29" spans="1:19" s="149" customFormat="1" hidden="1">
      <c r="A29" s="139"/>
      <c r="C29" s="139"/>
      <c r="D29" s="152"/>
      <c r="E29" s="152"/>
      <c r="F29" s="152"/>
      <c r="G29" s="152"/>
      <c r="H29" s="152"/>
      <c r="I29" s="152"/>
      <c r="K29" s="150">
        <v>27</v>
      </c>
      <c r="L29" s="146"/>
      <c r="M29" s="148"/>
      <c r="N29" s="148"/>
      <c r="O29" s="148"/>
      <c r="P29" s="148"/>
      <c r="Q29" s="148"/>
      <c r="R29" s="148"/>
      <c r="S29" s="148"/>
    </row>
    <row r="30" spans="1:19" s="149" customFormat="1" hidden="1">
      <c r="A30" s="139"/>
      <c r="C30" s="139"/>
      <c r="D30" s="152"/>
      <c r="E30" s="152"/>
      <c r="F30" s="152"/>
      <c r="G30" s="152"/>
      <c r="H30" s="152"/>
      <c r="I30" s="152"/>
      <c r="K30" s="150">
        <v>28</v>
      </c>
      <c r="L30" s="146"/>
      <c r="M30" s="148"/>
      <c r="N30" s="148"/>
      <c r="O30" s="148"/>
      <c r="P30" s="148"/>
      <c r="Q30" s="148"/>
      <c r="R30" s="148"/>
      <c r="S30" s="148"/>
    </row>
    <row r="31" spans="1:19" s="149" customFormat="1" hidden="1">
      <c r="A31" s="139"/>
      <c r="C31" s="139"/>
      <c r="D31" s="152"/>
      <c r="E31" s="152"/>
      <c r="F31" s="152"/>
      <c r="G31" s="152"/>
      <c r="H31" s="152"/>
      <c r="I31" s="152"/>
      <c r="K31" s="150">
        <v>29</v>
      </c>
      <c r="L31" s="146"/>
      <c r="M31" s="148"/>
      <c r="N31" s="148"/>
      <c r="O31" s="148"/>
      <c r="P31" s="148"/>
      <c r="Q31" s="148"/>
      <c r="R31" s="148"/>
      <c r="S31" s="148"/>
    </row>
    <row r="32" spans="1:19" s="149" customFormat="1" hidden="1">
      <c r="A32" s="139"/>
      <c r="C32" s="139"/>
      <c r="D32" s="152"/>
      <c r="E32" s="152"/>
      <c r="F32" s="152"/>
      <c r="G32" s="152"/>
      <c r="H32" s="152"/>
      <c r="I32" s="152"/>
      <c r="K32" s="150">
        <v>30</v>
      </c>
      <c r="L32" s="146"/>
      <c r="M32" s="148"/>
      <c r="N32" s="148"/>
      <c r="O32" s="148"/>
      <c r="P32" s="148"/>
      <c r="Q32" s="148"/>
      <c r="R32" s="148"/>
      <c r="S32" s="148"/>
    </row>
  </sheetData>
  <sheetProtection algorithmName="SHA-512" hashValue="HP/N2fmgd9K7Xn8G3zvZFYu0pBaAYeUiZluFNIYiR2GEttKHquw4TVFkM0nBFtU1dOWDVJpSDg1F8+b9gI9m1Q==" saltValue="lD9+vuxsp/CZl+9hWVD65g==" spinCount="100000" sheet="1" objects="1" scenarios="1"/>
  <mergeCells count="6">
    <mergeCell ref="B1:B2"/>
    <mergeCell ref="A1:A2"/>
    <mergeCell ref="K1:K2"/>
    <mergeCell ref="L1:L2"/>
    <mergeCell ref="M1:M2"/>
    <mergeCell ref="D1:I1"/>
  </mergeCells>
  <printOptions horizontalCentered="1"/>
  <pageMargins left="0.23622047244094491" right="0" top="0.15748031496062992" bottom="0.15748031496062992" header="0.31496062992125984" footer="0.31496062992125984"/>
  <pageSetup paperSize="9" scale="30"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75"/>
  <sheetViews>
    <sheetView showGridLines="0" zoomScale="80" zoomScaleNormal="80" zoomScaleSheetLayoutView="90" workbookViewId="0">
      <selection activeCell="C26" sqref="C26"/>
    </sheetView>
  </sheetViews>
  <sheetFormatPr defaultColWidth="0" defaultRowHeight="16.5"/>
  <cols>
    <col min="1" max="1" width="2.85546875" style="38" customWidth="1"/>
    <col min="2" max="2" width="22.7109375" style="38" customWidth="1"/>
    <col min="3" max="8" width="9.7109375" style="38" customWidth="1"/>
    <col min="9" max="9" width="9.140625" style="38" customWidth="1"/>
    <col min="10" max="10" width="22.7109375" style="38" customWidth="1"/>
    <col min="11" max="16" width="9.7109375" style="38" customWidth="1"/>
    <col min="17" max="17" width="6.28515625" style="38" customWidth="1"/>
    <col min="18" max="23" width="0" style="38" hidden="1" customWidth="1"/>
    <col min="24" max="16384" width="9.140625" style="38" hidden="1"/>
  </cols>
  <sheetData>
    <row r="1" spans="1:23" ht="15.95" customHeight="1">
      <c r="A1" s="175" t="str">
        <f>'LAPORAN MURID'!A1</f>
        <v>PELAPORAN PENTAKSIRAN BILIK DARJAH</v>
      </c>
      <c r="B1" s="175"/>
      <c r="C1" s="175"/>
      <c r="D1" s="175"/>
      <c r="E1" s="175"/>
      <c r="F1" s="175"/>
      <c r="G1" s="175"/>
      <c r="H1" s="175"/>
      <c r="I1" s="175"/>
      <c r="J1" s="175"/>
      <c r="K1" s="175"/>
      <c r="L1" s="175"/>
      <c r="M1" s="175"/>
      <c r="N1" s="175"/>
      <c r="O1" s="175"/>
      <c r="P1" s="175"/>
      <c r="Q1" s="175"/>
    </row>
    <row r="2" spans="1:23" ht="15.95" customHeight="1">
      <c r="A2" s="175"/>
      <c r="B2" s="175"/>
      <c r="C2" s="175"/>
      <c r="D2" s="175"/>
      <c r="E2" s="175"/>
      <c r="F2" s="175"/>
      <c r="G2" s="175"/>
      <c r="H2" s="175"/>
      <c r="I2" s="175"/>
      <c r="J2" s="175"/>
      <c r="K2" s="175"/>
      <c r="L2" s="175"/>
      <c r="M2" s="175"/>
      <c r="N2" s="175"/>
      <c r="O2" s="175"/>
      <c r="P2" s="175"/>
      <c r="Q2" s="175"/>
    </row>
    <row r="3" spans="1:23" ht="15.95" customHeight="1">
      <c r="A3" s="116"/>
      <c r="B3" s="116"/>
      <c r="C3" s="116"/>
      <c r="D3" s="116"/>
      <c r="E3" s="116"/>
      <c r="F3" s="116"/>
      <c r="G3" s="117" t="s">
        <v>128</v>
      </c>
      <c r="H3" s="118" t="str">
        <f>'REKOD PRESTASI MURID'!C1</f>
        <v>SK PUTRAJAYA</v>
      </c>
      <c r="I3" s="118"/>
      <c r="J3" s="116"/>
      <c r="K3" s="116"/>
      <c r="L3" s="116"/>
      <c r="M3" s="118" t="s">
        <v>196</v>
      </c>
      <c r="N3" s="116"/>
      <c r="O3" s="116"/>
      <c r="P3" s="116"/>
      <c r="Q3" s="116"/>
    </row>
    <row r="4" spans="1:23" ht="15.95" customHeight="1">
      <c r="A4" s="116"/>
      <c r="B4" s="116"/>
      <c r="C4" s="116"/>
      <c r="D4" s="116"/>
      <c r="E4" s="116"/>
      <c r="F4" s="116"/>
      <c r="G4" s="117" t="s">
        <v>197</v>
      </c>
      <c r="H4" s="118" t="str">
        <f>'REKOD PRESTASI MURID'!C7</f>
        <v>2 BISTARI</v>
      </c>
      <c r="I4" s="118"/>
      <c r="J4" s="116"/>
      <c r="K4" s="116"/>
      <c r="L4" s="116"/>
      <c r="M4" s="118" t="str">
        <f>'REKOD PRESTASI MURID'!C6</f>
        <v>PN. NUR AIDA BINTI ABD. RAHIM</v>
      </c>
      <c r="N4" s="116"/>
      <c r="O4" s="116"/>
      <c r="P4" s="116"/>
      <c r="Q4" s="116"/>
    </row>
    <row r="5" spans="1:23" ht="15.95" customHeight="1">
      <c r="A5" s="39"/>
      <c r="B5" s="39"/>
      <c r="C5" s="39"/>
      <c r="D5" s="39"/>
      <c r="E5" s="39"/>
      <c r="F5" s="39"/>
      <c r="G5" s="39"/>
      <c r="H5" s="40"/>
      <c r="I5" s="40"/>
      <c r="J5" s="39"/>
      <c r="K5" s="39"/>
      <c r="L5" s="39"/>
      <c r="M5" s="39"/>
      <c r="N5" s="39"/>
      <c r="O5" s="41"/>
      <c r="P5" s="41"/>
      <c r="Q5" s="41"/>
    </row>
    <row r="6" spans="1:23" ht="18.75">
      <c r="A6" s="42"/>
      <c r="B6" s="43" t="str">
        <f>'REKOD PRESTASI MURID'!E10</f>
        <v>BAHASA MELAYU</v>
      </c>
      <c r="C6" s="44"/>
      <c r="D6" s="44"/>
      <c r="E6" s="44"/>
      <c r="F6" s="44"/>
      <c r="G6" s="44"/>
      <c r="H6" s="45"/>
      <c r="I6" s="42"/>
      <c r="J6" s="43" t="str">
        <f>'REKOD PRESTASI MURID'!F10</f>
        <v>BAHASA INGGERIS</v>
      </c>
      <c r="K6" s="44"/>
      <c r="L6" s="44"/>
      <c r="M6" s="44"/>
      <c r="N6" s="44"/>
      <c r="O6" s="44"/>
      <c r="P6" s="45"/>
      <c r="Q6" s="44"/>
    </row>
    <row r="7" spans="1:23">
      <c r="A7" s="46"/>
      <c r="B7" s="47" t="s">
        <v>70</v>
      </c>
      <c r="C7" s="48" t="s">
        <v>71</v>
      </c>
      <c r="D7" s="48" t="s">
        <v>72</v>
      </c>
      <c r="E7" s="48" t="s">
        <v>73</v>
      </c>
      <c r="F7" s="48" t="s">
        <v>74</v>
      </c>
      <c r="G7" s="48" t="s">
        <v>75</v>
      </c>
      <c r="H7" s="48" t="s">
        <v>76</v>
      </c>
      <c r="I7" s="46"/>
      <c r="J7" s="47" t="s">
        <v>70</v>
      </c>
      <c r="K7" s="48" t="s">
        <v>71</v>
      </c>
      <c r="L7" s="48" t="s">
        <v>72</v>
      </c>
      <c r="M7" s="48" t="s">
        <v>73</v>
      </c>
      <c r="N7" s="48" t="s">
        <v>74</v>
      </c>
      <c r="O7" s="48" t="s">
        <v>75</v>
      </c>
      <c r="P7" s="48" t="s">
        <v>76</v>
      </c>
      <c r="Q7" s="46"/>
    </row>
    <row r="8" spans="1:23">
      <c r="A8" s="46"/>
      <c r="B8" s="49" t="s">
        <v>77</v>
      </c>
      <c r="C8" s="72">
        <f>COUNTIF('REKOD PRESTASI MURID'!$E$11:$E$64,1)</f>
        <v>0</v>
      </c>
      <c r="D8" s="72">
        <f>COUNTIF('REKOD PRESTASI MURID'!$E$11:$E$64,2)</f>
        <v>0</v>
      </c>
      <c r="E8" s="72">
        <f>COUNTIF('REKOD PRESTASI MURID'!$E$11:$E$64,3)</f>
        <v>1</v>
      </c>
      <c r="F8" s="72">
        <f>COUNTIF('REKOD PRESTASI MURID'!$E$11:$E$64,4)</f>
        <v>0</v>
      </c>
      <c r="G8" s="72">
        <f>COUNTIF('REKOD PRESTASI MURID'!$E$11:$E$64,5)</f>
        <v>0</v>
      </c>
      <c r="H8" s="72">
        <f>COUNTIF('REKOD PRESTASI MURID'!$E$11:$E$64,6)</f>
        <v>0</v>
      </c>
      <c r="I8" s="46"/>
      <c r="J8" s="49" t="s">
        <v>77</v>
      </c>
      <c r="K8" s="72">
        <f>COUNTIF('REKOD PRESTASI MURID'!$F$11:$F$64,1)</f>
        <v>0</v>
      </c>
      <c r="L8" s="72">
        <f>COUNTIF('REKOD PRESTASI MURID'!$F$11:$F$64,2)</f>
        <v>0</v>
      </c>
      <c r="M8" s="72">
        <f>COUNTIF('REKOD PRESTASI MURID'!$F$11:$F$64,3)</f>
        <v>0</v>
      </c>
      <c r="N8" s="72">
        <f>COUNTIF('REKOD PRESTASI MURID'!$F$11:$F$64,4)</f>
        <v>1</v>
      </c>
      <c r="O8" s="72">
        <f>COUNTIF('REKOD PRESTASI MURID'!$F$11:$F$64,5)</f>
        <v>0</v>
      </c>
      <c r="P8" s="72">
        <f>COUNTIF('REKOD PRESTASI MURID'!$F$11:$F$64,6)</f>
        <v>0</v>
      </c>
      <c r="Q8" s="46"/>
    </row>
    <row r="9" spans="1:23">
      <c r="A9" s="46"/>
      <c r="B9" s="46"/>
      <c r="C9" s="46"/>
      <c r="D9" s="46"/>
      <c r="E9" s="46"/>
      <c r="F9" s="46"/>
      <c r="G9" s="46"/>
      <c r="H9" s="46"/>
      <c r="I9" s="46"/>
      <c r="J9" s="46"/>
      <c r="K9" s="46"/>
      <c r="L9" s="46"/>
      <c r="M9" s="46"/>
      <c r="N9" s="46"/>
      <c r="O9" s="46"/>
      <c r="P9" s="46"/>
      <c r="Q9" s="46"/>
    </row>
    <row r="10" spans="1:23">
      <c r="A10" s="46"/>
      <c r="B10" s="46"/>
      <c r="C10" s="46"/>
      <c r="D10" s="46"/>
      <c r="E10" s="46"/>
      <c r="F10" s="46"/>
      <c r="G10" s="46"/>
      <c r="H10" s="46"/>
      <c r="I10" s="46"/>
      <c r="J10" s="46"/>
      <c r="K10" s="46"/>
      <c r="L10" s="46"/>
      <c r="M10" s="46"/>
      <c r="N10" s="46"/>
      <c r="O10" s="46"/>
      <c r="P10" s="46"/>
      <c r="Q10" s="46"/>
    </row>
    <row r="11" spans="1:23">
      <c r="A11" s="46"/>
      <c r="B11" s="46"/>
      <c r="C11" s="46"/>
      <c r="D11" s="46"/>
      <c r="E11" s="46"/>
      <c r="F11" s="46"/>
      <c r="G11" s="46"/>
      <c r="H11" s="46"/>
      <c r="I11" s="46"/>
      <c r="J11" s="46"/>
      <c r="K11" s="46"/>
      <c r="L11" s="46"/>
      <c r="M11" s="46"/>
      <c r="N11" s="46"/>
      <c r="O11" s="46"/>
      <c r="P11" s="46"/>
      <c r="Q11" s="46"/>
    </row>
    <row r="12" spans="1:23">
      <c r="A12" s="46"/>
      <c r="B12" s="46"/>
      <c r="C12" s="46"/>
      <c r="D12" s="46"/>
      <c r="E12" s="46"/>
      <c r="F12" s="46"/>
      <c r="G12" s="46"/>
      <c r="H12" s="46"/>
      <c r="I12" s="46"/>
      <c r="J12" s="46"/>
      <c r="K12" s="46"/>
      <c r="L12" s="46"/>
      <c r="M12" s="46"/>
      <c r="N12" s="46"/>
      <c r="O12" s="46"/>
      <c r="P12" s="46"/>
      <c r="Q12" s="46"/>
    </row>
    <row r="13" spans="1:23">
      <c r="A13" s="46"/>
      <c r="B13" s="46"/>
      <c r="C13" s="46"/>
      <c r="D13" s="46"/>
      <c r="E13" s="46"/>
      <c r="F13" s="46"/>
      <c r="G13" s="46"/>
      <c r="H13" s="46"/>
      <c r="I13" s="46"/>
      <c r="J13" s="46"/>
      <c r="K13" s="46"/>
      <c r="L13" s="46"/>
      <c r="M13" s="46"/>
      <c r="N13" s="46"/>
      <c r="O13" s="46"/>
      <c r="P13" s="46"/>
      <c r="Q13" s="46"/>
    </row>
    <row r="14" spans="1:23">
      <c r="A14" s="46"/>
      <c r="B14" s="46"/>
      <c r="C14" s="46"/>
      <c r="D14" s="46"/>
      <c r="E14" s="46"/>
      <c r="F14" s="46"/>
      <c r="G14" s="46"/>
      <c r="H14" s="46"/>
      <c r="I14" s="46"/>
      <c r="J14" s="46"/>
      <c r="K14" s="46"/>
      <c r="L14" s="46"/>
      <c r="M14" s="46"/>
      <c r="N14" s="46"/>
      <c r="O14" s="46"/>
      <c r="P14" s="46"/>
      <c r="Q14" s="46"/>
    </row>
    <row r="15" spans="1:23">
      <c r="A15" s="46"/>
      <c r="B15" s="46"/>
      <c r="C15" s="46"/>
      <c r="D15" s="46"/>
      <c r="E15" s="46"/>
      <c r="F15" s="46"/>
      <c r="G15" s="46"/>
      <c r="H15" s="46"/>
      <c r="I15" s="46"/>
      <c r="J15" s="46"/>
      <c r="K15" s="46"/>
      <c r="L15" s="46"/>
      <c r="M15" s="46"/>
      <c r="N15" s="46"/>
      <c r="O15" s="46"/>
      <c r="P15" s="46"/>
      <c r="Q15" s="46"/>
    </row>
    <row r="16" spans="1:23">
      <c r="A16" s="46"/>
      <c r="B16" s="46"/>
      <c r="C16" s="46"/>
      <c r="D16" s="46"/>
      <c r="E16" s="46"/>
      <c r="F16" s="46"/>
      <c r="G16" s="46"/>
      <c r="H16" s="46"/>
      <c r="I16" s="46"/>
      <c r="J16" s="46"/>
      <c r="K16" s="46"/>
      <c r="L16" s="46"/>
      <c r="M16" s="46"/>
      <c r="N16" s="46"/>
      <c r="O16" s="46"/>
      <c r="P16" s="46"/>
      <c r="Q16" s="46"/>
      <c r="W16" s="50"/>
    </row>
    <row r="17" spans="1:17">
      <c r="A17" s="46"/>
      <c r="B17" s="46"/>
      <c r="C17" s="46"/>
      <c r="D17" s="46"/>
      <c r="E17" s="46"/>
      <c r="F17" s="46"/>
      <c r="G17" s="46"/>
      <c r="H17" s="46"/>
      <c r="I17" s="46"/>
      <c r="J17" s="46"/>
      <c r="K17" s="46"/>
      <c r="L17" s="46"/>
      <c r="M17" s="46"/>
      <c r="N17" s="46"/>
      <c r="O17" s="46"/>
      <c r="P17" s="46"/>
      <c r="Q17" s="46"/>
    </row>
    <row r="18" spans="1:17">
      <c r="A18" s="46"/>
      <c r="B18" s="46"/>
      <c r="C18" s="46"/>
      <c r="D18" s="46"/>
      <c r="E18" s="46"/>
      <c r="F18" s="46"/>
      <c r="G18" s="46"/>
      <c r="H18" s="46"/>
      <c r="I18" s="46"/>
      <c r="J18" s="46"/>
      <c r="K18" s="46"/>
      <c r="L18" s="46"/>
      <c r="M18" s="46"/>
      <c r="N18" s="46"/>
      <c r="O18" s="46"/>
      <c r="P18" s="46"/>
      <c r="Q18" s="46"/>
    </row>
    <row r="19" spans="1:17">
      <c r="A19" s="46"/>
      <c r="B19" s="46"/>
      <c r="C19" s="46"/>
      <c r="D19" s="46"/>
      <c r="E19" s="46"/>
      <c r="F19" s="46"/>
      <c r="G19" s="46"/>
      <c r="H19" s="46"/>
      <c r="I19" s="46"/>
      <c r="J19" s="46"/>
      <c r="K19" s="46"/>
      <c r="L19" s="46"/>
      <c r="M19" s="46"/>
      <c r="N19" s="46"/>
      <c r="O19" s="46"/>
      <c r="P19" s="46"/>
      <c r="Q19" s="46"/>
    </row>
    <row r="20" spans="1:17">
      <c r="A20" s="46"/>
      <c r="B20" s="46"/>
      <c r="C20" s="46"/>
      <c r="D20" s="46"/>
      <c r="E20" s="46"/>
      <c r="F20" s="46"/>
      <c r="G20" s="46"/>
      <c r="H20" s="46"/>
      <c r="I20" s="46"/>
      <c r="J20" s="46"/>
      <c r="K20" s="46"/>
      <c r="L20" s="46"/>
      <c r="M20" s="46"/>
      <c r="N20" s="46"/>
      <c r="O20" s="46"/>
      <c r="P20" s="46"/>
      <c r="Q20" s="46"/>
    </row>
    <row r="21" spans="1:17">
      <c r="A21" s="46"/>
      <c r="B21" s="51"/>
      <c r="C21" s="52"/>
      <c r="D21" s="53"/>
      <c r="E21" s="53"/>
      <c r="F21" s="54" t="s">
        <v>78</v>
      </c>
      <c r="G21" s="55">
        <f>SUM(C8:H8)</f>
        <v>1</v>
      </c>
      <c r="H21" s="54" t="s">
        <v>79</v>
      </c>
      <c r="I21" s="46"/>
      <c r="J21" s="46"/>
      <c r="K21" s="46"/>
      <c r="L21" s="46"/>
      <c r="M21" s="46"/>
      <c r="N21" s="54" t="s">
        <v>78</v>
      </c>
      <c r="O21" s="55">
        <f>SUM(K8:P8)</f>
        <v>1</v>
      </c>
      <c r="P21" s="54" t="s">
        <v>79</v>
      </c>
      <c r="Q21" s="46"/>
    </row>
    <row r="22" spans="1:17" ht="15.95" customHeight="1">
      <c r="A22" s="42"/>
      <c r="B22" s="44"/>
      <c r="C22" s="44"/>
      <c r="D22" s="44"/>
      <c r="E22" s="44"/>
      <c r="F22" s="42"/>
      <c r="G22" s="44"/>
      <c r="H22" s="44"/>
      <c r="I22" s="42"/>
      <c r="J22" s="42"/>
      <c r="K22" s="42"/>
      <c r="L22" s="42"/>
      <c r="M22" s="42"/>
      <c r="N22" s="42"/>
      <c r="O22" s="56"/>
      <c r="P22" s="44"/>
      <c r="Q22" s="44"/>
    </row>
    <row r="23" spans="1:17" ht="15.95" customHeight="1">
      <c r="A23" s="42"/>
      <c r="B23" s="42"/>
      <c r="C23" s="42"/>
      <c r="D23" s="42"/>
      <c r="E23" s="42"/>
      <c r="F23" s="42"/>
      <c r="G23" s="44"/>
      <c r="H23" s="57"/>
      <c r="I23" s="42"/>
      <c r="J23" s="42"/>
      <c r="K23" s="42"/>
      <c r="L23" s="42"/>
      <c r="M23" s="42"/>
      <c r="N23" s="42"/>
      <c r="O23" s="44"/>
      <c r="P23" s="57"/>
      <c r="Q23" s="44"/>
    </row>
    <row r="24" spans="1:17" ht="18.75">
      <c r="A24" s="42"/>
      <c r="B24" s="43">
        <f>'REKOD PRESTASI MURID'!G10</f>
        <v>0</v>
      </c>
      <c r="C24" s="56"/>
      <c r="D24" s="56"/>
      <c r="E24" s="56"/>
      <c r="F24" s="56"/>
      <c r="G24" s="56"/>
      <c r="H24" s="45"/>
      <c r="I24" s="42"/>
      <c r="J24" s="43">
        <f>'REKOD PRESTASI MURID'!H10</f>
        <v>0</v>
      </c>
      <c r="K24" s="56"/>
      <c r="L24" s="56"/>
      <c r="M24" s="56"/>
      <c r="N24" s="56"/>
      <c r="O24" s="56"/>
      <c r="P24" s="45"/>
      <c r="Q24" s="44"/>
    </row>
    <row r="25" spans="1:17">
      <c r="A25" s="46"/>
      <c r="B25" s="47" t="s">
        <v>70</v>
      </c>
      <c r="C25" s="48" t="s">
        <v>71</v>
      </c>
      <c r="D25" s="48" t="s">
        <v>72</v>
      </c>
      <c r="E25" s="48" t="s">
        <v>73</v>
      </c>
      <c r="F25" s="48" t="s">
        <v>74</v>
      </c>
      <c r="G25" s="48" t="s">
        <v>75</v>
      </c>
      <c r="H25" s="48" t="s">
        <v>76</v>
      </c>
      <c r="I25" s="46"/>
      <c r="J25" s="47" t="s">
        <v>70</v>
      </c>
      <c r="K25" s="48" t="s">
        <v>71</v>
      </c>
      <c r="L25" s="48" t="s">
        <v>72</v>
      </c>
      <c r="M25" s="48" t="s">
        <v>73</v>
      </c>
      <c r="N25" s="48" t="s">
        <v>74</v>
      </c>
      <c r="O25" s="48" t="s">
        <v>75</v>
      </c>
      <c r="P25" s="48" t="s">
        <v>76</v>
      </c>
      <c r="Q25" s="46"/>
    </row>
    <row r="26" spans="1:17">
      <c r="A26" s="46"/>
      <c r="B26" s="49" t="s">
        <v>77</v>
      </c>
      <c r="C26" s="72">
        <f>COUNTIF('REKOD PRESTASI MURID'!$G$11:$G$64,1)</f>
        <v>0</v>
      </c>
      <c r="D26" s="72">
        <f>COUNTIF('REKOD PRESTASI MURID'!$G$11:$G$64,2)</f>
        <v>0</v>
      </c>
      <c r="E26" s="72">
        <f>COUNTIF('REKOD PRESTASI MURID'!$G$11:$G$64,3)</f>
        <v>0</v>
      </c>
      <c r="F26" s="72">
        <f>COUNTIF('REKOD PRESTASI MURID'!$G$11:$G$64,4)</f>
        <v>0</v>
      </c>
      <c r="G26" s="72">
        <f>COUNTIF('REKOD PRESTASI MURID'!$G$11:$G$64,5)</f>
        <v>0</v>
      </c>
      <c r="H26" s="72">
        <f>COUNTIF('REKOD PRESTASI MURID'!$G$11:$G$64,6)</f>
        <v>0</v>
      </c>
      <c r="I26" s="46"/>
      <c r="J26" s="49" t="s">
        <v>77</v>
      </c>
      <c r="K26" s="72">
        <f>COUNTIF('REKOD PRESTASI MURID'!$H$11:$H$64,1)</f>
        <v>0</v>
      </c>
      <c r="L26" s="72">
        <f>COUNTIF('REKOD PRESTASI MURID'!$H$11:$H$64,2)</f>
        <v>0</v>
      </c>
      <c r="M26" s="72">
        <f>COUNTIF('REKOD PRESTASI MURID'!$H$11:$H$64,3)</f>
        <v>0</v>
      </c>
      <c r="N26" s="72">
        <f>COUNTIF('REKOD PRESTASI MURID'!$H$11:$H$64,4)</f>
        <v>0</v>
      </c>
      <c r="O26" s="72">
        <f>COUNTIF('REKOD PRESTASI MURID'!$H$11:$H$64,5)</f>
        <v>0</v>
      </c>
      <c r="P26" s="72">
        <f>COUNTIF('REKOD PRESTASI MURID'!$H$11:$H$64,6)</f>
        <v>0</v>
      </c>
      <c r="Q26" s="46"/>
    </row>
    <row r="27" spans="1:17">
      <c r="A27" s="46"/>
      <c r="B27" s="58"/>
      <c r="C27" s="58"/>
      <c r="D27" s="58"/>
      <c r="E27" s="58"/>
      <c r="F27" s="58"/>
      <c r="G27" s="58"/>
      <c r="H27" s="58"/>
      <c r="I27" s="46"/>
      <c r="J27" s="58"/>
      <c r="K27" s="58"/>
      <c r="L27" s="58"/>
      <c r="M27" s="58"/>
      <c r="N27" s="58"/>
      <c r="O27" s="58"/>
      <c r="P27" s="58"/>
      <c r="Q27" s="46"/>
    </row>
    <row r="28" spans="1:17">
      <c r="A28" s="46"/>
      <c r="B28" s="58"/>
      <c r="C28" s="58"/>
      <c r="D28" s="58"/>
      <c r="E28" s="58"/>
      <c r="F28" s="58"/>
      <c r="G28" s="58"/>
      <c r="H28" s="58"/>
      <c r="I28" s="46"/>
      <c r="J28" s="58"/>
      <c r="K28" s="58"/>
      <c r="L28" s="58"/>
      <c r="M28" s="58"/>
      <c r="N28" s="58"/>
      <c r="O28" s="58"/>
      <c r="P28" s="58"/>
      <c r="Q28" s="46"/>
    </row>
    <row r="29" spans="1:17">
      <c r="A29" s="46"/>
      <c r="B29" s="58"/>
      <c r="C29" s="58"/>
      <c r="D29" s="58"/>
      <c r="E29" s="58"/>
      <c r="F29" s="58"/>
      <c r="G29" s="58"/>
      <c r="H29" s="58"/>
      <c r="I29" s="46"/>
      <c r="J29" s="58"/>
      <c r="K29" s="58"/>
      <c r="L29" s="58"/>
      <c r="M29" s="58"/>
      <c r="N29" s="58"/>
      <c r="O29" s="58"/>
      <c r="P29" s="58"/>
      <c r="Q29" s="46"/>
    </row>
    <row r="30" spans="1:17">
      <c r="A30" s="46"/>
      <c r="B30" s="58"/>
      <c r="C30" s="58"/>
      <c r="D30" s="58"/>
      <c r="E30" s="58"/>
      <c r="F30" s="58"/>
      <c r="G30" s="58"/>
      <c r="H30" s="58"/>
      <c r="I30" s="46"/>
      <c r="J30" s="58"/>
      <c r="K30" s="58"/>
      <c r="L30" s="58"/>
      <c r="M30" s="58"/>
      <c r="N30" s="58"/>
      <c r="O30" s="58"/>
      <c r="P30" s="58"/>
      <c r="Q30" s="46"/>
    </row>
    <row r="31" spans="1:17">
      <c r="A31" s="46"/>
      <c r="B31" s="58"/>
      <c r="C31" s="58"/>
      <c r="D31" s="58"/>
      <c r="E31" s="58"/>
      <c r="F31" s="58"/>
      <c r="G31" s="58"/>
      <c r="H31" s="58"/>
      <c r="I31" s="46"/>
      <c r="J31" s="58"/>
      <c r="K31" s="58"/>
      <c r="L31" s="58"/>
      <c r="M31" s="58"/>
      <c r="N31" s="58"/>
      <c r="O31" s="58"/>
      <c r="P31" s="58"/>
      <c r="Q31" s="46"/>
    </row>
    <row r="32" spans="1:17">
      <c r="A32" s="46"/>
      <c r="B32" s="58"/>
      <c r="C32" s="58"/>
      <c r="D32" s="58"/>
      <c r="E32" s="58"/>
      <c r="F32" s="58"/>
      <c r="G32" s="58"/>
      <c r="H32" s="58"/>
      <c r="I32" s="46"/>
      <c r="J32" s="58"/>
      <c r="K32" s="58"/>
      <c r="L32" s="58"/>
      <c r="M32" s="58"/>
      <c r="N32" s="58"/>
      <c r="O32" s="58"/>
      <c r="P32" s="58"/>
      <c r="Q32" s="46"/>
    </row>
    <row r="33" spans="1:17">
      <c r="A33" s="46"/>
      <c r="B33" s="58"/>
      <c r="C33" s="58"/>
      <c r="D33" s="58"/>
      <c r="E33" s="58"/>
      <c r="F33" s="58"/>
      <c r="G33" s="58"/>
      <c r="H33" s="58"/>
      <c r="I33" s="46"/>
      <c r="J33" s="58"/>
      <c r="K33" s="58"/>
      <c r="L33" s="58"/>
      <c r="M33" s="58"/>
      <c r="N33" s="58"/>
      <c r="O33" s="58"/>
      <c r="P33" s="58"/>
      <c r="Q33" s="46"/>
    </row>
    <row r="34" spans="1:17">
      <c r="A34" s="46"/>
      <c r="B34" s="58"/>
      <c r="C34" s="58"/>
      <c r="D34" s="58"/>
      <c r="E34" s="58"/>
      <c r="F34" s="58"/>
      <c r="G34" s="58"/>
      <c r="H34" s="58"/>
      <c r="I34" s="46"/>
      <c r="J34" s="58"/>
      <c r="K34" s="58"/>
      <c r="L34" s="58"/>
      <c r="M34" s="58"/>
      <c r="N34" s="58"/>
      <c r="O34" s="58"/>
      <c r="P34" s="58"/>
      <c r="Q34" s="46"/>
    </row>
    <row r="35" spans="1:17">
      <c r="A35" s="46"/>
      <c r="B35" s="58"/>
      <c r="C35" s="58"/>
      <c r="D35" s="58"/>
      <c r="E35" s="58"/>
      <c r="F35" s="58"/>
      <c r="G35" s="58"/>
      <c r="H35" s="58"/>
      <c r="I35" s="46"/>
      <c r="J35" s="58"/>
      <c r="K35" s="58"/>
      <c r="L35" s="58"/>
      <c r="M35" s="58"/>
      <c r="N35" s="58"/>
      <c r="O35" s="58"/>
      <c r="P35" s="58"/>
      <c r="Q35" s="46"/>
    </row>
    <row r="36" spans="1:17">
      <c r="A36" s="46"/>
      <c r="B36" s="58"/>
      <c r="C36" s="58"/>
      <c r="D36" s="58"/>
      <c r="E36" s="58"/>
      <c r="F36" s="58"/>
      <c r="G36" s="58"/>
      <c r="H36" s="58"/>
      <c r="I36" s="46"/>
      <c r="J36" s="58"/>
      <c r="K36" s="58"/>
      <c r="L36" s="58"/>
      <c r="M36" s="58"/>
      <c r="N36" s="58"/>
      <c r="O36" s="58"/>
      <c r="P36" s="58"/>
      <c r="Q36" s="46"/>
    </row>
    <row r="37" spans="1:17">
      <c r="A37" s="46"/>
      <c r="B37" s="58"/>
      <c r="C37" s="58"/>
      <c r="D37" s="58"/>
      <c r="E37" s="58"/>
      <c r="F37" s="58"/>
      <c r="G37" s="58"/>
      <c r="H37" s="58"/>
      <c r="I37" s="46"/>
      <c r="J37" s="58"/>
      <c r="K37" s="58"/>
      <c r="L37" s="58"/>
      <c r="M37" s="58"/>
      <c r="N37" s="58"/>
      <c r="O37" s="58"/>
      <c r="P37" s="58"/>
      <c r="Q37" s="46"/>
    </row>
    <row r="38" spans="1:17">
      <c r="A38" s="46"/>
      <c r="B38" s="58"/>
      <c r="C38" s="58"/>
      <c r="D38" s="58"/>
      <c r="E38" s="58"/>
      <c r="F38" s="58"/>
      <c r="G38" s="58"/>
      <c r="H38" s="58"/>
      <c r="I38" s="46"/>
      <c r="J38" s="58"/>
      <c r="K38" s="58"/>
      <c r="L38" s="58"/>
      <c r="M38" s="58"/>
      <c r="N38" s="58"/>
      <c r="O38" s="58"/>
      <c r="P38" s="58"/>
      <c r="Q38" s="46"/>
    </row>
    <row r="39" spans="1:17">
      <c r="A39" s="46"/>
      <c r="B39" s="58"/>
      <c r="C39" s="58"/>
      <c r="D39" s="58"/>
      <c r="E39" s="58"/>
      <c r="F39" s="54" t="s">
        <v>78</v>
      </c>
      <c r="G39" s="55">
        <f>SUM(C26:H26)</f>
        <v>0</v>
      </c>
      <c r="H39" s="54" t="s">
        <v>79</v>
      </c>
      <c r="I39" s="59"/>
      <c r="J39" s="58"/>
      <c r="K39" s="58"/>
      <c r="L39" s="58"/>
      <c r="M39" s="58"/>
      <c r="N39" s="54" t="s">
        <v>78</v>
      </c>
      <c r="O39" s="55">
        <f>SUM(K26:P26)</f>
        <v>0</v>
      </c>
      <c r="P39" s="54" t="s">
        <v>79</v>
      </c>
      <c r="Q39" s="46"/>
    </row>
    <row r="40" spans="1:17" ht="16.5" customHeight="1">
      <c r="A40" s="46"/>
      <c r="B40" s="46"/>
      <c r="C40" s="46"/>
      <c r="D40" s="46"/>
      <c r="E40" s="46"/>
      <c r="F40" s="46"/>
      <c r="G40" s="59"/>
      <c r="H40" s="60"/>
      <c r="I40" s="59"/>
      <c r="J40" s="46"/>
      <c r="K40" s="46"/>
      <c r="L40" s="46"/>
      <c r="M40" s="46"/>
      <c r="N40" s="46"/>
      <c r="O40" s="53"/>
      <c r="P40" s="60"/>
      <c r="Q40" s="46"/>
    </row>
    <row r="41" spans="1:17" ht="16.5" customHeight="1">
      <c r="A41" s="46"/>
      <c r="B41" s="43">
        <f>'REKOD PRESTASI MURID'!I10</f>
        <v>0</v>
      </c>
      <c r="C41" s="44"/>
      <c r="D41" s="44"/>
      <c r="E41" s="44"/>
      <c r="F41" s="44"/>
      <c r="G41" s="44"/>
      <c r="H41" s="45"/>
      <c r="I41" s="42"/>
      <c r="J41" s="43">
        <f>'REKOD PRESTASI MURID'!J10</f>
        <v>0</v>
      </c>
      <c r="K41" s="44"/>
      <c r="L41" s="44"/>
      <c r="M41" s="44"/>
      <c r="N41" s="44"/>
      <c r="O41" s="44"/>
      <c r="P41" s="45"/>
      <c r="Q41" s="46"/>
    </row>
    <row r="42" spans="1:17" ht="16.5" customHeight="1">
      <c r="A42" s="46"/>
      <c r="B42" s="47" t="s">
        <v>70</v>
      </c>
      <c r="C42" s="48" t="s">
        <v>71</v>
      </c>
      <c r="D42" s="48" t="s">
        <v>72</v>
      </c>
      <c r="E42" s="48" t="s">
        <v>73</v>
      </c>
      <c r="F42" s="48" t="s">
        <v>74</v>
      </c>
      <c r="G42" s="48" t="s">
        <v>75</v>
      </c>
      <c r="H42" s="48" t="s">
        <v>76</v>
      </c>
      <c r="I42" s="46"/>
      <c r="J42" s="47" t="s">
        <v>70</v>
      </c>
      <c r="K42" s="48" t="s">
        <v>71</v>
      </c>
      <c r="L42" s="48" t="s">
        <v>72</v>
      </c>
      <c r="M42" s="48" t="s">
        <v>73</v>
      </c>
      <c r="N42" s="48" t="s">
        <v>74</v>
      </c>
      <c r="O42" s="48" t="s">
        <v>75</v>
      </c>
      <c r="P42" s="48" t="s">
        <v>76</v>
      </c>
      <c r="Q42" s="46"/>
    </row>
    <row r="43" spans="1:17" ht="16.5" customHeight="1">
      <c r="A43" s="46"/>
      <c r="B43" s="49" t="s">
        <v>77</v>
      </c>
      <c r="C43" s="72">
        <f>COUNTIF('REKOD PRESTASI MURID'!$I$11:$I$64,1)</f>
        <v>0</v>
      </c>
      <c r="D43" s="72">
        <f>COUNTIF('REKOD PRESTASI MURID'!$I$11:$I$64,2)</f>
        <v>0</v>
      </c>
      <c r="E43" s="72">
        <f>COUNTIF('REKOD PRESTASI MURID'!$I$11:$I$64,3)</f>
        <v>0</v>
      </c>
      <c r="F43" s="72">
        <f>COUNTIF('REKOD PRESTASI MURID'!$I$11:$I$64,4)</f>
        <v>0</v>
      </c>
      <c r="G43" s="72">
        <f>COUNTIF('REKOD PRESTASI MURID'!$I$11:$I$64,5)</f>
        <v>0</v>
      </c>
      <c r="H43" s="72">
        <f>COUNTIF('REKOD PRESTASI MURID'!$I$11:$I$64,6)</f>
        <v>0</v>
      </c>
      <c r="I43" s="46"/>
      <c r="J43" s="49" t="s">
        <v>77</v>
      </c>
      <c r="K43" s="72">
        <f>COUNTIF('REKOD PRESTASI MURID'!$J$11:$J$64,1)</f>
        <v>0</v>
      </c>
      <c r="L43" s="72">
        <f>COUNTIF('REKOD PRESTASI MURID'!$J$11:$J$64,2)</f>
        <v>0</v>
      </c>
      <c r="M43" s="72">
        <f>COUNTIF('REKOD PRESTASI MURID'!$J$11:$J$64,3)</f>
        <v>0</v>
      </c>
      <c r="N43" s="72">
        <f>COUNTIF('REKOD PRESTASI MURID'!$J$11:$J$64,4)</f>
        <v>0</v>
      </c>
      <c r="O43" s="72">
        <f>COUNTIF('REKOD PRESTASI MURID'!$J$11:$J$64,5)</f>
        <v>0</v>
      </c>
      <c r="P43" s="72">
        <f>COUNTIF('REKOD PRESTASI MURID'!$J$11:$J$64,6)</f>
        <v>0</v>
      </c>
      <c r="Q43" s="46"/>
    </row>
    <row r="44" spans="1:17" ht="16.5" customHeight="1">
      <c r="A44" s="46"/>
      <c r="B44" s="46"/>
      <c r="C44" s="46"/>
      <c r="D44" s="46"/>
      <c r="E44" s="46"/>
      <c r="F44" s="46"/>
      <c r="G44" s="46"/>
      <c r="H44" s="46"/>
      <c r="I44" s="46"/>
      <c r="J44" s="46"/>
      <c r="K44" s="46"/>
      <c r="L44" s="46"/>
      <c r="M44" s="46"/>
      <c r="N44" s="46"/>
      <c r="O44" s="46"/>
      <c r="P44" s="46"/>
      <c r="Q44" s="46"/>
    </row>
    <row r="45" spans="1:17" ht="16.5" customHeight="1">
      <c r="A45" s="46"/>
      <c r="B45" s="46"/>
      <c r="C45" s="46"/>
      <c r="D45" s="46"/>
      <c r="E45" s="46"/>
      <c r="F45" s="46"/>
      <c r="G45" s="46"/>
      <c r="H45" s="46"/>
      <c r="I45" s="46"/>
      <c r="J45" s="46"/>
      <c r="K45" s="46"/>
      <c r="L45" s="46"/>
      <c r="M45" s="46"/>
      <c r="N45" s="46"/>
      <c r="O45" s="46"/>
      <c r="P45" s="46"/>
      <c r="Q45" s="46"/>
    </row>
    <row r="46" spans="1:17" ht="16.5" customHeight="1">
      <c r="A46" s="46"/>
      <c r="B46" s="46"/>
      <c r="C46" s="46"/>
      <c r="D46" s="46"/>
      <c r="E46" s="46"/>
      <c r="F46" s="46"/>
      <c r="G46" s="46"/>
      <c r="H46" s="46"/>
      <c r="I46" s="46"/>
      <c r="J46" s="46"/>
      <c r="K46" s="46"/>
      <c r="L46" s="46"/>
      <c r="M46" s="46"/>
      <c r="N46" s="46"/>
      <c r="O46" s="46"/>
      <c r="P46" s="46"/>
      <c r="Q46" s="46"/>
    </row>
    <row r="47" spans="1:17" ht="16.5" customHeight="1">
      <c r="A47" s="46"/>
      <c r="B47" s="46"/>
      <c r="C47" s="46"/>
      <c r="D47" s="46"/>
      <c r="E47" s="46"/>
      <c r="F47" s="46"/>
      <c r="G47" s="46"/>
      <c r="H47" s="46"/>
      <c r="I47" s="46"/>
      <c r="J47" s="46"/>
      <c r="K47" s="46"/>
      <c r="L47" s="46"/>
      <c r="M47" s="46"/>
      <c r="N47" s="46"/>
      <c r="O47" s="46"/>
      <c r="P47" s="46"/>
      <c r="Q47" s="46"/>
    </row>
    <row r="48" spans="1:17" ht="16.5" customHeight="1">
      <c r="A48" s="46"/>
      <c r="B48" s="46"/>
      <c r="C48" s="46"/>
      <c r="D48" s="46"/>
      <c r="E48" s="46"/>
      <c r="F48" s="46"/>
      <c r="G48" s="46"/>
      <c r="H48" s="46"/>
      <c r="I48" s="46"/>
      <c r="J48" s="46"/>
      <c r="K48" s="46"/>
      <c r="L48" s="46"/>
      <c r="M48" s="46"/>
      <c r="N48" s="46"/>
      <c r="O48" s="46"/>
      <c r="P48" s="46"/>
      <c r="Q48" s="46"/>
    </row>
    <row r="49" spans="1:17" ht="16.5" customHeight="1">
      <c r="A49" s="46"/>
      <c r="B49" s="46"/>
      <c r="C49" s="46"/>
      <c r="D49" s="46"/>
      <c r="E49" s="46"/>
      <c r="F49" s="46"/>
      <c r="G49" s="46"/>
      <c r="H49" s="46"/>
      <c r="I49" s="46"/>
      <c r="J49" s="46"/>
      <c r="K49" s="46"/>
      <c r="L49" s="46"/>
      <c r="M49" s="46"/>
      <c r="N49" s="46"/>
      <c r="O49" s="46"/>
      <c r="P49" s="46"/>
      <c r="Q49" s="46"/>
    </row>
    <row r="50" spans="1:17" ht="16.5" customHeight="1">
      <c r="A50" s="46"/>
      <c r="B50" s="46"/>
      <c r="C50" s="46"/>
      <c r="D50" s="46"/>
      <c r="E50" s="46"/>
      <c r="F50" s="46"/>
      <c r="G50" s="46"/>
      <c r="H50" s="46"/>
      <c r="I50" s="46"/>
      <c r="J50" s="46"/>
      <c r="K50" s="46"/>
      <c r="L50" s="46"/>
      <c r="M50" s="46"/>
      <c r="N50" s="46"/>
      <c r="O50" s="46"/>
      <c r="P50" s="46"/>
      <c r="Q50" s="46"/>
    </row>
    <row r="51" spans="1:17" ht="16.5" customHeight="1">
      <c r="A51" s="46"/>
      <c r="B51" s="46"/>
      <c r="C51" s="46"/>
      <c r="D51" s="46"/>
      <c r="E51" s="46"/>
      <c r="F51" s="46"/>
      <c r="G51" s="46"/>
      <c r="H51" s="46"/>
      <c r="I51" s="46"/>
      <c r="J51" s="46"/>
      <c r="K51" s="46"/>
      <c r="L51" s="46"/>
      <c r="M51" s="46"/>
      <c r="N51" s="46"/>
      <c r="O51" s="46"/>
      <c r="P51" s="46"/>
      <c r="Q51" s="46"/>
    </row>
    <row r="52" spans="1:17" ht="16.5" customHeight="1">
      <c r="A52" s="46"/>
      <c r="B52" s="46"/>
      <c r="C52" s="46"/>
      <c r="D52" s="46"/>
      <c r="E52" s="46"/>
      <c r="F52" s="46"/>
      <c r="G52" s="46"/>
      <c r="H52" s="46"/>
      <c r="I52" s="46"/>
      <c r="J52" s="46"/>
      <c r="K52" s="46"/>
      <c r="L52" s="46"/>
      <c r="M52" s="46"/>
      <c r="N52" s="46"/>
      <c r="O52" s="46"/>
      <c r="P52" s="46"/>
      <c r="Q52" s="46"/>
    </row>
    <row r="53" spans="1:17" ht="16.5" customHeight="1">
      <c r="A53" s="46"/>
      <c r="B53" s="46"/>
      <c r="C53" s="46"/>
      <c r="D53" s="46"/>
      <c r="E53" s="46"/>
      <c r="F53" s="46"/>
      <c r="G53" s="46"/>
      <c r="H53" s="46"/>
      <c r="I53" s="46"/>
      <c r="J53" s="46"/>
      <c r="K53" s="46"/>
      <c r="L53" s="46"/>
      <c r="M53" s="46"/>
      <c r="N53" s="46"/>
      <c r="O53" s="46"/>
      <c r="P53" s="46"/>
      <c r="Q53" s="46"/>
    </row>
    <row r="54" spans="1:17" ht="16.5" customHeight="1">
      <c r="A54" s="46"/>
      <c r="B54" s="46"/>
      <c r="C54" s="46"/>
      <c r="D54" s="46"/>
      <c r="E54" s="46"/>
      <c r="F54" s="46"/>
      <c r="G54" s="46"/>
      <c r="H54" s="46"/>
      <c r="I54" s="46"/>
      <c r="J54" s="46"/>
      <c r="K54" s="46"/>
      <c r="L54" s="46"/>
      <c r="M54" s="46"/>
      <c r="N54" s="46"/>
      <c r="O54" s="46"/>
      <c r="P54" s="46"/>
      <c r="Q54" s="46"/>
    </row>
    <row r="55" spans="1:17" ht="16.5" customHeight="1">
      <c r="A55" s="46"/>
      <c r="B55" s="46"/>
      <c r="C55" s="46"/>
      <c r="D55" s="46"/>
      <c r="E55" s="46"/>
      <c r="F55" s="46"/>
      <c r="G55" s="46"/>
      <c r="H55" s="46"/>
      <c r="I55" s="46"/>
      <c r="J55" s="46"/>
      <c r="K55" s="46"/>
      <c r="L55" s="46"/>
      <c r="M55" s="46"/>
      <c r="N55" s="46"/>
      <c r="O55" s="46"/>
      <c r="P55" s="46"/>
      <c r="Q55" s="46"/>
    </row>
    <row r="56" spans="1:17" ht="16.5" customHeight="1">
      <c r="A56" s="46"/>
      <c r="B56" s="51"/>
      <c r="C56" s="52"/>
      <c r="D56" s="53"/>
      <c r="E56" s="53"/>
      <c r="F56" s="54" t="s">
        <v>78</v>
      </c>
      <c r="G56" s="55">
        <f>SUM(C43:H43)</f>
        <v>0</v>
      </c>
      <c r="H56" s="54" t="s">
        <v>79</v>
      </c>
      <c r="I56" s="46"/>
      <c r="J56" s="46"/>
      <c r="K56" s="46"/>
      <c r="L56" s="46"/>
      <c r="M56" s="46"/>
      <c r="N56" s="54" t="s">
        <v>78</v>
      </c>
      <c r="O56" s="55">
        <f>SUM(K43:P43)</f>
        <v>0</v>
      </c>
      <c r="P56" s="54" t="s">
        <v>79</v>
      </c>
      <c r="Q56" s="46"/>
    </row>
    <row r="57" spans="1:17" ht="16.5" customHeight="1">
      <c r="A57" s="46"/>
      <c r="B57" s="44"/>
      <c r="C57" s="44"/>
      <c r="D57" s="44"/>
      <c r="E57" s="44"/>
      <c r="F57" s="42"/>
      <c r="G57" s="44"/>
      <c r="H57" s="44"/>
      <c r="I57" s="42"/>
      <c r="J57" s="42"/>
      <c r="K57" s="42"/>
      <c r="L57" s="42"/>
      <c r="M57" s="42"/>
      <c r="N57" s="42"/>
      <c r="O57" s="56"/>
      <c r="P57" s="44"/>
      <c r="Q57" s="46"/>
    </row>
    <row r="58" spans="1:17" ht="16.5" customHeight="1">
      <c r="A58" s="46"/>
      <c r="B58" s="42"/>
      <c r="C58" s="42"/>
      <c r="D58" s="42"/>
      <c r="E58" s="42"/>
      <c r="F58" s="42"/>
      <c r="G58" s="44"/>
      <c r="H58" s="57"/>
      <c r="I58" s="42"/>
      <c r="J58" s="42"/>
      <c r="K58" s="42"/>
      <c r="L58" s="42"/>
      <c r="M58" s="42"/>
      <c r="N58" s="42"/>
      <c r="O58" s="44"/>
      <c r="P58" s="57"/>
      <c r="Q58" s="46"/>
    </row>
    <row r="59" spans="1:17" ht="16.5" customHeight="1">
      <c r="A59" s="46"/>
      <c r="B59" s="43">
        <f>'REKOD PRESTASI MURID'!K10</f>
        <v>0</v>
      </c>
      <c r="C59" s="56"/>
      <c r="D59" s="56"/>
      <c r="E59" s="56"/>
      <c r="F59" s="56"/>
      <c r="G59" s="56"/>
      <c r="H59" s="45"/>
      <c r="I59" s="42"/>
      <c r="J59" s="43">
        <f>'REKOD PRESTASI MURID'!L10</f>
        <v>0</v>
      </c>
      <c r="K59" s="56"/>
      <c r="L59" s="56"/>
      <c r="M59" s="56"/>
      <c r="N59" s="56"/>
      <c r="O59" s="56"/>
      <c r="P59" s="45"/>
      <c r="Q59" s="46"/>
    </row>
    <row r="60" spans="1:17" ht="16.5" customHeight="1">
      <c r="A60" s="46"/>
      <c r="B60" s="47" t="s">
        <v>70</v>
      </c>
      <c r="C60" s="48" t="s">
        <v>71</v>
      </c>
      <c r="D60" s="48" t="s">
        <v>72</v>
      </c>
      <c r="E60" s="48" t="s">
        <v>73</v>
      </c>
      <c r="F60" s="48" t="s">
        <v>74</v>
      </c>
      <c r="G60" s="48" t="s">
        <v>75</v>
      </c>
      <c r="H60" s="48" t="s">
        <v>76</v>
      </c>
      <c r="I60" s="46"/>
      <c r="J60" s="47" t="s">
        <v>70</v>
      </c>
      <c r="K60" s="48" t="s">
        <v>71</v>
      </c>
      <c r="L60" s="48" t="s">
        <v>72</v>
      </c>
      <c r="M60" s="48" t="s">
        <v>73</v>
      </c>
      <c r="N60" s="48" t="s">
        <v>74</v>
      </c>
      <c r="O60" s="48" t="s">
        <v>75</v>
      </c>
      <c r="P60" s="48" t="s">
        <v>76</v>
      </c>
      <c r="Q60" s="46"/>
    </row>
    <row r="61" spans="1:17" ht="16.5" customHeight="1">
      <c r="A61" s="46"/>
      <c r="B61" s="49" t="s">
        <v>77</v>
      </c>
      <c r="C61" s="72">
        <f>COUNTIF('REKOD PRESTASI MURID'!$K$11:$K$64,1)</f>
        <v>0</v>
      </c>
      <c r="D61" s="72">
        <f>COUNTIF('REKOD PRESTASI MURID'!$K$11:$K$64,2)</f>
        <v>0</v>
      </c>
      <c r="E61" s="72">
        <f>COUNTIF('REKOD PRESTASI MURID'!$K$11:$K$64,3)</f>
        <v>0</v>
      </c>
      <c r="F61" s="72">
        <f>COUNTIF('REKOD PRESTASI MURID'!$K$11:$K$64,4)</f>
        <v>0</v>
      </c>
      <c r="G61" s="72">
        <f>COUNTIF('REKOD PRESTASI MURID'!$K$11:$K$64,5)</f>
        <v>0</v>
      </c>
      <c r="H61" s="72">
        <f>COUNTIF('REKOD PRESTASI MURID'!$K$11:$K$64,6)</f>
        <v>0</v>
      </c>
      <c r="I61" s="46"/>
      <c r="J61" s="49" t="s">
        <v>77</v>
      </c>
      <c r="K61" s="72">
        <f>COUNTIF('REKOD PRESTASI MURID'!$L$11:$L$64,1)</f>
        <v>0</v>
      </c>
      <c r="L61" s="72">
        <f>COUNTIF('REKOD PRESTASI MURID'!$L$11:$L$64,2)</f>
        <v>0</v>
      </c>
      <c r="M61" s="72">
        <f>COUNTIF('REKOD PRESTASI MURID'!$L$11:$L$64,3)</f>
        <v>0</v>
      </c>
      <c r="N61" s="72">
        <f>COUNTIF('REKOD PRESTASI MURID'!$L$11:$L$64,4)</f>
        <v>0</v>
      </c>
      <c r="O61" s="72">
        <f>COUNTIF('REKOD PRESTASI MURID'!$L$11:$L$64,5)</f>
        <v>0</v>
      </c>
      <c r="P61" s="72">
        <f>COUNTIF('REKOD PRESTASI MURID'!$L$11:$L$64,6)</f>
        <v>0</v>
      </c>
      <c r="Q61" s="46"/>
    </row>
    <row r="62" spans="1:17" ht="16.5" customHeight="1">
      <c r="A62" s="46"/>
      <c r="B62" s="58"/>
      <c r="C62" s="58"/>
      <c r="D62" s="58"/>
      <c r="E62" s="58"/>
      <c r="F62" s="58"/>
      <c r="G62" s="58"/>
      <c r="H62" s="58"/>
      <c r="I62" s="46"/>
      <c r="J62" s="58"/>
      <c r="K62" s="58"/>
      <c r="L62" s="58"/>
      <c r="M62" s="58"/>
      <c r="N62" s="58"/>
      <c r="O62" s="58"/>
      <c r="P62" s="58"/>
      <c r="Q62" s="46"/>
    </row>
    <row r="63" spans="1:17" ht="16.5" customHeight="1">
      <c r="A63" s="46"/>
      <c r="B63" s="58"/>
      <c r="C63" s="58"/>
      <c r="D63" s="58"/>
      <c r="E63" s="58"/>
      <c r="F63" s="58"/>
      <c r="G63" s="58"/>
      <c r="H63" s="58"/>
      <c r="I63" s="46"/>
      <c r="J63" s="58"/>
      <c r="K63" s="58"/>
      <c r="L63" s="58"/>
      <c r="M63" s="58"/>
      <c r="N63" s="58"/>
      <c r="O63" s="58"/>
      <c r="P63" s="58"/>
      <c r="Q63" s="46"/>
    </row>
    <row r="64" spans="1:17" ht="16.5" customHeight="1">
      <c r="A64" s="46"/>
      <c r="B64" s="58"/>
      <c r="C64" s="58"/>
      <c r="D64" s="58"/>
      <c r="E64" s="58"/>
      <c r="F64" s="58"/>
      <c r="G64" s="58"/>
      <c r="H64" s="58"/>
      <c r="I64" s="46"/>
      <c r="J64" s="58"/>
      <c r="K64" s="58"/>
      <c r="L64" s="58"/>
      <c r="M64" s="58"/>
      <c r="N64" s="58"/>
      <c r="O64" s="58"/>
      <c r="P64" s="58"/>
      <c r="Q64" s="46"/>
    </row>
    <row r="65" spans="1:17" ht="16.5" customHeight="1">
      <c r="A65" s="46"/>
      <c r="B65" s="58"/>
      <c r="C65" s="58"/>
      <c r="D65" s="58"/>
      <c r="E65" s="58"/>
      <c r="F65" s="58"/>
      <c r="G65" s="58"/>
      <c r="H65" s="58"/>
      <c r="I65" s="46"/>
      <c r="J65" s="58"/>
      <c r="K65" s="58"/>
      <c r="L65" s="58"/>
      <c r="M65" s="58"/>
      <c r="N65" s="58"/>
      <c r="O65" s="58"/>
      <c r="P65" s="58"/>
      <c r="Q65" s="46"/>
    </row>
    <row r="66" spans="1:17" ht="16.5" customHeight="1">
      <c r="A66" s="46"/>
      <c r="B66" s="58"/>
      <c r="C66" s="58"/>
      <c r="D66" s="58"/>
      <c r="E66" s="58"/>
      <c r="F66" s="58"/>
      <c r="G66" s="58"/>
      <c r="H66" s="58"/>
      <c r="I66" s="46"/>
      <c r="J66" s="58"/>
      <c r="K66" s="58"/>
      <c r="L66" s="58"/>
      <c r="M66" s="58"/>
      <c r="N66" s="58"/>
      <c r="O66" s="58"/>
      <c r="P66" s="58"/>
      <c r="Q66" s="46"/>
    </row>
    <row r="67" spans="1:17" ht="16.5" customHeight="1">
      <c r="A67" s="46"/>
      <c r="B67" s="58"/>
      <c r="C67" s="58"/>
      <c r="D67" s="58"/>
      <c r="E67" s="58"/>
      <c r="F67" s="58"/>
      <c r="G67" s="58"/>
      <c r="H67" s="58"/>
      <c r="I67" s="46"/>
      <c r="J67" s="58"/>
      <c r="K67" s="58"/>
      <c r="L67" s="58"/>
      <c r="M67" s="58"/>
      <c r="N67" s="58"/>
      <c r="O67" s="58"/>
      <c r="P67" s="58"/>
      <c r="Q67" s="46"/>
    </row>
    <row r="68" spans="1:17" ht="16.5" customHeight="1">
      <c r="A68" s="46"/>
      <c r="B68" s="58"/>
      <c r="C68" s="58"/>
      <c r="D68" s="58"/>
      <c r="E68" s="58"/>
      <c r="F68" s="58"/>
      <c r="G68" s="58"/>
      <c r="H68" s="58"/>
      <c r="I68" s="46"/>
      <c r="J68" s="58"/>
      <c r="K68" s="58"/>
      <c r="L68" s="58"/>
      <c r="M68" s="58"/>
      <c r="N68" s="58"/>
      <c r="O68" s="58"/>
      <c r="P68" s="58"/>
      <c r="Q68" s="46"/>
    </row>
    <row r="69" spans="1:17" ht="16.5" customHeight="1">
      <c r="A69" s="46"/>
      <c r="B69" s="58"/>
      <c r="C69" s="58"/>
      <c r="D69" s="58"/>
      <c r="E69" s="58"/>
      <c r="F69" s="58"/>
      <c r="G69" s="58"/>
      <c r="H69" s="58"/>
      <c r="I69" s="46"/>
      <c r="J69" s="58"/>
      <c r="K69" s="58"/>
      <c r="L69" s="58"/>
      <c r="M69" s="58"/>
      <c r="N69" s="58"/>
      <c r="O69" s="58"/>
      <c r="P69" s="58"/>
      <c r="Q69" s="46"/>
    </row>
    <row r="70" spans="1:17" ht="16.5" customHeight="1">
      <c r="A70" s="46"/>
      <c r="B70" s="58"/>
      <c r="C70" s="58"/>
      <c r="D70" s="58"/>
      <c r="E70" s="58"/>
      <c r="F70" s="58"/>
      <c r="G70" s="58"/>
      <c r="H70" s="58"/>
      <c r="I70" s="46"/>
      <c r="J70" s="58"/>
      <c r="K70" s="58"/>
      <c r="L70" s="58"/>
      <c r="M70" s="58"/>
      <c r="N70" s="58"/>
      <c r="O70" s="58"/>
      <c r="P70" s="58"/>
      <c r="Q70" s="46"/>
    </row>
    <row r="71" spans="1:17" ht="16.5" customHeight="1">
      <c r="A71" s="46"/>
      <c r="B71" s="58"/>
      <c r="C71" s="58"/>
      <c r="D71" s="58"/>
      <c r="E71" s="58"/>
      <c r="F71" s="58"/>
      <c r="G71" s="58"/>
      <c r="H71" s="58"/>
      <c r="I71" s="46"/>
      <c r="J71" s="58"/>
      <c r="K71" s="58"/>
      <c r="L71" s="58"/>
      <c r="M71" s="58"/>
      <c r="N71" s="58"/>
      <c r="O71" s="58"/>
      <c r="P71" s="58"/>
      <c r="Q71" s="46"/>
    </row>
    <row r="72" spans="1:17" ht="16.5" customHeight="1">
      <c r="A72" s="46"/>
      <c r="B72" s="58"/>
      <c r="C72" s="58"/>
      <c r="D72" s="58"/>
      <c r="E72" s="58"/>
      <c r="F72" s="58"/>
      <c r="G72" s="58"/>
      <c r="H72" s="58"/>
      <c r="I72" s="46"/>
      <c r="J72" s="58"/>
      <c r="K72" s="58"/>
      <c r="L72" s="58"/>
      <c r="M72" s="58"/>
      <c r="N72" s="58"/>
      <c r="O72" s="58"/>
      <c r="P72" s="58"/>
      <c r="Q72" s="46"/>
    </row>
    <row r="73" spans="1:17" ht="16.5" customHeight="1">
      <c r="A73" s="46"/>
      <c r="B73" s="58"/>
      <c r="C73" s="58"/>
      <c r="D73" s="58"/>
      <c r="E73" s="58"/>
      <c r="F73" s="58"/>
      <c r="G73" s="58"/>
      <c r="H73" s="58"/>
      <c r="I73" s="46"/>
      <c r="J73" s="58"/>
      <c r="K73" s="58"/>
      <c r="L73" s="58"/>
      <c r="M73" s="58"/>
      <c r="N73" s="58"/>
      <c r="O73" s="58"/>
      <c r="P73" s="58"/>
      <c r="Q73" s="46"/>
    </row>
    <row r="74" spans="1:17" ht="16.5" customHeight="1">
      <c r="A74" s="46"/>
      <c r="B74" s="58"/>
      <c r="C74" s="58"/>
      <c r="D74" s="58"/>
      <c r="E74" s="58"/>
      <c r="F74" s="54" t="s">
        <v>78</v>
      </c>
      <c r="G74" s="55">
        <f>SUM(C61:H61)</f>
        <v>0</v>
      </c>
      <c r="H74" s="54" t="s">
        <v>79</v>
      </c>
      <c r="I74" s="59"/>
      <c r="J74" s="58"/>
      <c r="K74" s="58"/>
      <c r="L74" s="58"/>
      <c r="M74" s="58"/>
      <c r="N74" s="54" t="s">
        <v>78</v>
      </c>
      <c r="O74" s="55">
        <f>SUM(K61:P61)</f>
        <v>0</v>
      </c>
      <c r="P74" s="54" t="s">
        <v>79</v>
      </c>
      <c r="Q74" s="46"/>
    </row>
    <row r="75" spans="1:17" ht="16.5" customHeight="1">
      <c r="A75" s="46"/>
      <c r="B75" s="46"/>
      <c r="C75" s="46"/>
      <c r="D75" s="46"/>
      <c r="E75" s="46"/>
      <c r="F75" s="46"/>
      <c r="G75" s="59"/>
      <c r="H75" s="60"/>
      <c r="I75" s="59"/>
      <c r="J75" s="46"/>
      <c r="K75" s="46"/>
      <c r="L75" s="46"/>
      <c r="M75" s="46"/>
      <c r="N75" s="46"/>
      <c r="O75" s="53"/>
      <c r="P75" s="60"/>
      <c r="Q75" s="46"/>
    </row>
    <row r="76" spans="1:17" ht="16.5" customHeight="1">
      <c r="A76" s="46"/>
      <c r="B76" s="43">
        <f>'REKOD PRESTASI MURID'!M10</f>
        <v>0</v>
      </c>
      <c r="C76" s="44"/>
      <c r="D76" s="44"/>
      <c r="E76" s="44"/>
      <c r="F76" s="44"/>
      <c r="G76" s="44"/>
      <c r="H76" s="45"/>
      <c r="I76" s="42"/>
      <c r="J76" s="43">
        <f>'REKOD PRESTASI MURID'!N10</f>
        <v>0</v>
      </c>
      <c r="K76" s="44"/>
      <c r="L76" s="44"/>
      <c r="M76" s="44"/>
      <c r="N76" s="44"/>
      <c r="O76" s="44"/>
      <c r="P76" s="45"/>
      <c r="Q76" s="46"/>
    </row>
    <row r="77" spans="1:17" ht="16.5" customHeight="1">
      <c r="A77" s="46"/>
      <c r="B77" s="47" t="s">
        <v>70</v>
      </c>
      <c r="C77" s="48" t="s">
        <v>71</v>
      </c>
      <c r="D77" s="48" t="s">
        <v>72</v>
      </c>
      <c r="E77" s="48" t="s">
        <v>73</v>
      </c>
      <c r="F77" s="48" t="s">
        <v>74</v>
      </c>
      <c r="G77" s="48" t="s">
        <v>75</v>
      </c>
      <c r="H77" s="48" t="s">
        <v>76</v>
      </c>
      <c r="I77" s="46"/>
      <c r="J77" s="47" t="s">
        <v>70</v>
      </c>
      <c r="K77" s="48" t="s">
        <v>71</v>
      </c>
      <c r="L77" s="48" t="s">
        <v>72</v>
      </c>
      <c r="M77" s="48" t="s">
        <v>73</v>
      </c>
      <c r="N77" s="48" t="s">
        <v>74</v>
      </c>
      <c r="O77" s="48" t="s">
        <v>75</v>
      </c>
      <c r="P77" s="48" t="s">
        <v>76</v>
      </c>
      <c r="Q77" s="46"/>
    </row>
    <row r="78" spans="1:17" ht="16.5" customHeight="1">
      <c r="A78" s="46"/>
      <c r="B78" s="49" t="s">
        <v>77</v>
      </c>
      <c r="C78" s="72">
        <f>COUNTIF('REKOD PRESTASI MURID'!$M$11:$M$64,1)</f>
        <v>0</v>
      </c>
      <c r="D78" s="72">
        <f>COUNTIF('REKOD PRESTASI MURID'!$M$11:$M$64,2)</f>
        <v>0</v>
      </c>
      <c r="E78" s="72">
        <f>COUNTIF('REKOD PRESTASI MURID'!$M$11:$M$64,3)</f>
        <v>0</v>
      </c>
      <c r="F78" s="72">
        <f>COUNTIF('REKOD PRESTASI MURID'!$M$11:$M$64,4)</f>
        <v>0</v>
      </c>
      <c r="G78" s="72">
        <f>COUNTIF('REKOD PRESTASI MURID'!$M$11:$M$64,5)</f>
        <v>0</v>
      </c>
      <c r="H78" s="72">
        <f>COUNTIF('REKOD PRESTASI MURID'!$M$11:$M$64,6)</f>
        <v>0</v>
      </c>
      <c r="I78" s="46"/>
      <c r="J78" s="49" t="s">
        <v>77</v>
      </c>
      <c r="K78" s="72">
        <f>COUNTIF('REKOD PRESTASI MURID'!$N$11:$N$64,1)</f>
        <v>0</v>
      </c>
      <c r="L78" s="72">
        <f>COUNTIF('REKOD PRESTASI MURID'!$N$11:$N$64,2)</f>
        <v>0</v>
      </c>
      <c r="M78" s="72">
        <f>COUNTIF('REKOD PRESTASI MURID'!$N$11:$N$64,3)</f>
        <v>0</v>
      </c>
      <c r="N78" s="72">
        <f>COUNTIF('REKOD PRESTASI MURID'!$N$11:$N$64,4)</f>
        <v>0</v>
      </c>
      <c r="O78" s="72">
        <f>COUNTIF('REKOD PRESTASI MURID'!$N$11:$N$64,5)</f>
        <v>0</v>
      </c>
      <c r="P78" s="72">
        <f>COUNTIF('REKOD PRESTASI MURID'!$N$11:$N$64,6)</f>
        <v>0</v>
      </c>
      <c r="Q78" s="46"/>
    </row>
    <row r="79" spans="1:17" ht="16.5" customHeight="1">
      <c r="A79" s="46"/>
      <c r="B79" s="46"/>
      <c r="C79" s="46"/>
      <c r="D79" s="46"/>
      <c r="E79" s="46"/>
      <c r="F79" s="46"/>
      <c r="G79" s="46"/>
      <c r="H79" s="46"/>
      <c r="I79" s="46"/>
      <c r="J79" s="46"/>
      <c r="K79" s="46"/>
      <c r="L79" s="46"/>
      <c r="M79" s="46"/>
      <c r="N79" s="46"/>
      <c r="O79" s="46"/>
      <c r="P79" s="46"/>
      <c r="Q79" s="46"/>
    </row>
    <row r="80" spans="1:17" ht="16.5" customHeight="1">
      <c r="A80" s="46"/>
      <c r="B80" s="46"/>
      <c r="C80" s="46"/>
      <c r="D80" s="46"/>
      <c r="E80" s="46"/>
      <c r="F80" s="46"/>
      <c r="G80" s="46"/>
      <c r="H80" s="46"/>
      <c r="I80" s="46"/>
      <c r="J80" s="46"/>
      <c r="K80" s="46"/>
      <c r="L80" s="46"/>
      <c r="M80" s="46"/>
      <c r="N80" s="46"/>
      <c r="O80" s="46"/>
      <c r="P80" s="46"/>
      <c r="Q80" s="46"/>
    </row>
    <row r="81" spans="1:17" ht="16.5" customHeight="1">
      <c r="A81" s="46"/>
      <c r="B81" s="46"/>
      <c r="C81" s="46"/>
      <c r="D81" s="46"/>
      <c r="E81" s="46"/>
      <c r="F81" s="46"/>
      <c r="G81" s="46"/>
      <c r="H81" s="46"/>
      <c r="I81" s="46"/>
      <c r="J81" s="46"/>
      <c r="K81" s="46"/>
      <c r="L81" s="46"/>
      <c r="M81" s="46"/>
      <c r="N81" s="46"/>
      <c r="O81" s="46"/>
      <c r="P81" s="46"/>
      <c r="Q81" s="46"/>
    </row>
    <row r="82" spans="1:17" ht="16.5" customHeight="1">
      <c r="A82" s="46"/>
      <c r="B82" s="46"/>
      <c r="C82" s="46"/>
      <c r="D82" s="46"/>
      <c r="E82" s="46"/>
      <c r="F82" s="46"/>
      <c r="G82" s="46"/>
      <c r="H82" s="46"/>
      <c r="I82" s="46"/>
      <c r="J82" s="46"/>
      <c r="K82" s="46"/>
      <c r="L82" s="46"/>
      <c r="M82" s="46"/>
      <c r="N82" s="46"/>
      <c r="O82" s="46"/>
      <c r="P82" s="46"/>
      <c r="Q82" s="46"/>
    </row>
    <row r="83" spans="1:17" ht="16.5" customHeight="1">
      <c r="A83" s="46"/>
      <c r="B83" s="46"/>
      <c r="C83" s="46"/>
      <c r="D83" s="46"/>
      <c r="E83" s="46"/>
      <c r="F83" s="46"/>
      <c r="G83" s="46"/>
      <c r="H83" s="46"/>
      <c r="I83" s="46"/>
      <c r="J83" s="46"/>
      <c r="K83" s="46"/>
      <c r="L83" s="46"/>
      <c r="M83" s="46"/>
      <c r="N83" s="46"/>
      <c r="O83" s="46"/>
      <c r="P83" s="46"/>
      <c r="Q83" s="46"/>
    </row>
    <row r="84" spans="1:17" ht="16.5" customHeight="1">
      <c r="A84" s="46"/>
      <c r="B84" s="46"/>
      <c r="C84" s="46"/>
      <c r="D84" s="46"/>
      <c r="E84" s="46"/>
      <c r="F84" s="46"/>
      <c r="G84" s="46"/>
      <c r="H84" s="46"/>
      <c r="I84" s="46"/>
      <c r="J84" s="46"/>
      <c r="K84" s="46"/>
      <c r="L84" s="46"/>
      <c r="M84" s="46"/>
      <c r="N84" s="46"/>
      <c r="O84" s="46"/>
      <c r="P84" s="46"/>
      <c r="Q84" s="46"/>
    </row>
    <row r="85" spans="1:17" ht="16.5" customHeight="1">
      <c r="A85" s="46"/>
      <c r="B85" s="46"/>
      <c r="C85" s="46"/>
      <c r="D85" s="46"/>
      <c r="E85" s="46"/>
      <c r="F85" s="46"/>
      <c r="G85" s="46"/>
      <c r="H85" s="46"/>
      <c r="I85" s="46"/>
      <c r="J85" s="46"/>
      <c r="K85" s="46"/>
      <c r="L85" s="46"/>
      <c r="M85" s="46"/>
      <c r="N85" s="46"/>
      <c r="O85" s="46"/>
      <c r="P85" s="46"/>
      <c r="Q85" s="46"/>
    </row>
    <row r="86" spans="1:17" ht="16.5" customHeight="1">
      <c r="A86" s="46"/>
      <c r="B86" s="46"/>
      <c r="C86" s="46"/>
      <c r="D86" s="46"/>
      <c r="E86" s="46"/>
      <c r="F86" s="46"/>
      <c r="G86" s="46"/>
      <c r="H86" s="46"/>
      <c r="I86" s="46"/>
      <c r="J86" s="46"/>
      <c r="K86" s="46"/>
      <c r="L86" s="46"/>
      <c r="M86" s="46"/>
      <c r="N86" s="46"/>
      <c r="O86" s="46"/>
      <c r="P86" s="46"/>
      <c r="Q86" s="46"/>
    </row>
    <row r="87" spans="1:17" ht="16.5" customHeight="1">
      <c r="A87" s="46"/>
      <c r="B87" s="46"/>
      <c r="C87" s="46"/>
      <c r="D87" s="46"/>
      <c r="E87" s="46"/>
      <c r="F87" s="46"/>
      <c r="G87" s="46"/>
      <c r="H87" s="46"/>
      <c r="I87" s="46"/>
      <c r="J87" s="46"/>
      <c r="K87" s="46"/>
      <c r="L87" s="46"/>
      <c r="M87" s="46"/>
      <c r="N87" s="46"/>
      <c r="O87" s="46"/>
      <c r="P87" s="46"/>
      <c r="Q87" s="46"/>
    </row>
    <row r="88" spans="1:17" ht="16.5" customHeight="1">
      <c r="A88" s="46"/>
      <c r="B88" s="46"/>
      <c r="C88" s="46"/>
      <c r="D88" s="46"/>
      <c r="E88" s="46"/>
      <c r="F88" s="46"/>
      <c r="G88" s="46"/>
      <c r="H88" s="46"/>
      <c r="I88" s="46"/>
      <c r="J88" s="46"/>
      <c r="K88" s="46"/>
      <c r="L88" s="46"/>
      <c r="M88" s="46"/>
      <c r="N88" s="46"/>
      <c r="O88" s="46"/>
      <c r="P88" s="46"/>
      <c r="Q88" s="46"/>
    </row>
    <row r="89" spans="1:17" ht="16.5" customHeight="1">
      <c r="A89" s="46"/>
      <c r="B89" s="46"/>
      <c r="C89" s="46"/>
      <c r="D89" s="46"/>
      <c r="E89" s="46"/>
      <c r="F89" s="46"/>
      <c r="G89" s="46"/>
      <c r="H89" s="46"/>
      <c r="I89" s="46"/>
      <c r="J89" s="46"/>
      <c r="K89" s="46"/>
      <c r="L89" s="46"/>
      <c r="M89" s="46"/>
      <c r="N89" s="46"/>
      <c r="O89" s="46"/>
      <c r="P89" s="46"/>
      <c r="Q89" s="46"/>
    </row>
    <row r="90" spans="1:17" ht="16.5" customHeight="1">
      <c r="A90" s="46"/>
      <c r="B90" s="46"/>
      <c r="C90" s="46"/>
      <c r="D90" s="46"/>
      <c r="E90" s="46"/>
      <c r="F90" s="46"/>
      <c r="G90" s="46"/>
      <c r="H90" s="46"/>
      <c r="I90" s="46"/>
      <c r="J90" s="46"/>
      <c r="K90" s="46"/>
      <c r="L90" s="46"/>
      <c r="M90" s="46"/>
      <c r="N90" s="46"/>
      <c r="O90" s="46"/>
      <c r="P90" s="46"/>
      <c r="Q90" s="46"/>
    </row>
    <row r="91" spans="1:17" ht="16.5" customHeight="1">
      <c r="A91" s="46"/>
      <c r="B91" s="51"/>
      <c r="C91" s="52"/>
      <c r="D91" s="53"/>
      <c r="E91" s="53"/>
      <c r="F91" s="54" t="s">
        <v>78</v>
      </c>
      <c r="G91" s="55">
        <f>SUM(C78:H78)</f>
        <v>0</v>
      </c>
      <c r="H91" s="54" t="s">
        <v>79</v>
      </c>
      <c r="I91" s="46"/>
      <c r="J91" s="46"/>
      <c r="K91" s="46"/>
      <c r="L91" s="46"/>
      <c r="M91" s="46"/>
      <c r="N91" s="54" t="s">
        <v>78</v>
      </c>
      <c r="O91" s="55">
        <f>SUM(K78:P78)</f>
        <v>0</v>
      </c>
      <c r="P91" s="54" t="s">
        <v>79</v>
      </c>
      <c r="Q91" s="46"/>
    </row>
    <row r="92" spans="1:17" ht="16.5" customHeight="1">
      <c r="A92" s="46"/>
      <c r="B92" s="44"/>
      <c r="C92" s="44"/>
      <c r="D92" s="44"/>
      <c r="E92" s="44"/>
      <c r="F92" s="42"/>
      <c r="G92" s="44"/>
      <c r="H92" s="44"/>
      <c r="I92" s="42"/>
      <c r="J92" s="42"/>
      <c r="K92" s="42"/>
      <c r="L92" s="42"/>
      <c r="M92" s="42"/>
      <c r="N92" s="42"/>
      <c r="O92" s="56"/>
      <c r="P92" s="44"/>
      <c r="Q92" s="46"/>
    </row>
    <row r="93" spans="1:17" ht="16.5" customHeight="1">
      <c r="A93" s="46"/>
      <c r="B93" s="42"/>
      <c r="C93" s="42"/>
      <c r="D93" s="42"/>
      <c r="E93" s="42"/>
      <c r="F93" s="42"/>
      <c r="G93" s="44"/>
      <c r="H93" s="57"/>
      <c r="I93" s="42"/>
      <c r="J93" s="42"/>
      <c r="K93" s="42"/>
      <c r="L93" s="42"/>
      <c r="M93" s="42"/>
      <c r="N93" s="42"/>
      <c r="O93" s="44"/>
      <c r="P93" s="57"/>
      <c r="Q93" s="46"/>
    </row>
    <row r="94" spans="1:17" ht="16.5" customHeight="1">
      <c r="A94" s="46"/>
      <c r="B94" s="43">
        <f>'REKOD PRESTASI MURID'!O10</f>
        <v>0</v>
      </c>
      <c r="C94" s="56"/>
      <c r="D94" s="56"/>
      <c r="E94" s="56"/>
      <c r="F94" s="56"/>
      <c r="G94" s="56"/>
      <c r="H94" s="45"/>
      <c r="I94" s="42"/>
      <c r="J94" s="43">
        <f>'REKOD PRESTASI MURID'!P10</f>
        <v>0</v>
      </c>
      <c r="K94" s="56"/>
      <c r="L94" s="56"/>
      <c r="M94" s="56"/>
      <c r="N94" s="56"/>
      <c r="O94" s="56"/>
      <c r="P94" s="45"/>
      <c r="Q94" s="46"/>
    </row>
    <row r="95" spans="1:17" ht="16.5" customHeight="1">
      <c r="A95" s="46"/>
      <c r="B95" s="47" t="s">
        <v>70</v>
      </c>
      <c r="C95" s="48" t="s">
        <v>71</v>
      </c>
      <c r="D95" s="48" t="s">
        <v>72</v>
      </c>
      <c r="E95" s="48" t="s">
        <v>73</v>
      </c>
      <c r="F95" s="48" t="s">
        <v>74</v>
      </c>
      <c r="G95" s="48" t="s">
        <v>75</v>
      </c>
      <c r="H95" s="48" t="s">
        <v>76</v>
      </c>
      <c r="I95" s="46"/>
      <c r="J95" s="47" t="s">
        <v>70</v>
      </c>
      <c r="K95" s="48" t="s">
        <v>71</v>
      </c>
      <c r="L95" s="48" t="s">
        <v>72</v>
      </c>
      <c r="M95" s="48" t="s">
        <v>73</v>
      </c>
      <c r="N95" s="48" t="s">
        <v>74</v>
      </c>
      <c r="O95" s="48" t="s">
        <v>75</v>
      </c>
      <c r="P95" s="48" t="s">
        <v>76</v>
      </c>
      <c r="Q95" s="46"/>
    </row>
    <row r="96" spans="1:17" ht="16.5" customHeight="1">
      <c r="A96" s="46"/>
      <c r="B96" s="49" t="s">
        <v>77</v>
      </c>
      <c r="C96" s="72">
        <f>COUNTIF('REKOD PRESTASI MURID'!$O$11:$O$64,1)</f>
        <v>0</v>
      </c>
      <c r="D96" s="72">
        <f>COUNTIF('REKOD PRESTASI MURID'!$O$11:$O$64,2)</f>
        <v>0</v>
      </c>
      <c r="E96" s="72">
        <f>COUNTIF('REKOD PRESTASI MURID'!$O$11:$O$64,3)</f>
        <v>0</v>
      </c>
      <c r="F96" s="72">
        <f>COUNTIF('REKOD PRESTASI MURID'!$O$11:$O$64,4)</f>
        <v>0</v>
      </c>
      <c r="G96" s="72">
        <f>COUNTIF('REKOD PRESTASI MURID'!$O$11:$O$64,5)</f>
        <v>0</v>
      </c>
      <c r="H96" s="72">
        <f>COUNTIF('REKOD PRESTASI MURID'!$O$11:$O$64,6)</f>
        <v>0</v>
      </c>
      <c r="I96" s="46"/>
      <c r="J96" s="49" t="s">
        <v>77</v>
      </c>
      <c r="K96" s="72">
        <f>COUNTIF('REKOD PRESTASI MURID'!$P$11:$P$64,1)</f>
        <v>0</v>
      </c>
      <c r="L96" s="72">
        <f>COUNTIF('REKOD PRESTASI MURID'!$P$11:$P$64,2)</f>
        <v>0</v>
      </c>
      <c r="M96" s="72">
        <f>COUNTIF('REKOD PRESTASI MURID'!$P$11:$P$64,3)</f>
        <v>0</v>
      </c>
      <c r="N96" s="72">
        <f>COUNTIF('REKOD PRESTASI MURID'!$P$11:$P$64,4)</f>
        <v>0</v>
      </c>
      <c r="O96" s="72">
        <f>COUNTIF('REKOD PRESTASI MURID'!$P$11:$P$64,5)</f>
        <v>0</v>
      </c>
      <c r="P96" s="72">
        <f>COUNTIF('REKOD PRESTASI MURID'!$P$11:$P$64,6)</f>
        <v>0</v>
      </c>
      <c r="Q96" s="46"/>
    </row>
    <row r="97" spans="1:17" ht="16.5" customHeight="1">
      <c r="A97" s="46"/>
      <c r="B97" s="58"/>
      <c r="C97" s="58"/>
      <c r="D97" s="58"/>
      <c r="E97" s="58"/>
      <c r="F97" s="58"/>
      <c r="G97" s="58"/>
      <c r="H97" s="58"/>
      <c r="I97" s="46"/>
      <c r="J97" s="58"/>
      <c r="K97" s="58"/>
      <c r="L97" s="58"/>
      <c r="M97" s="58"/>
      <c r="N97" s="58"/>
      <c r="O97" s="58"/>
      <c r="P97" s="58"/>
      <c r="Q97" s="46"/>
    </row>
    <row r="98" spans="1:17" ht="16.5" customHeight="1">
      <c r="A98" s="46"/>
      <c r="B98" s="58"/>
      <c r="C98" s="58"/>
      <c r="D98" s="58"/>
      <c r="E98" s="58"/>
      <c r="F98" s="58"/>
      <c r="G98" s="58"/>
      <c r="H98" s="58"/>
      <c r="I98" s="46"/>
      <c r="J98" s="58"/>
      <c r="K98" s="58"/>
      <c r="L98" s="58"/>
      <c r="M98" s="58"/>
      <c r="N98" s="58"/>
      <c r="O98" s="58"/>
      <c r="P98" s="58"/>
      <c r="Q98" s="46"/>
    </row>
    <row r="99" spans="1:17" ht="16.5" customHeight="1">
      <c r="A99" s="46"/>
      <c r="B99" s="58"/>
      <c r="C99" s="58"/>
      <c r="D99" s="58"/>
      <c r="E99" s="58"/>
      <c r="F99" s="58"/>
      <c r="G99" s="58"/>
      <c r="H99" s="58"/>
      <c r="I99" s="46"/>
      <c r="J99" s="58"/>
      <c r="K99" s="58"/>
      <c r="L99" s="58"/>
      <c r="M99" s="58"/>
      <c r="N99" s="58"/>
      <c r="O99" s="58"/>
      <c r="P99" s="58"/>
      <c r="Q99" s="46"/>
    </row>
    <row r="100" spans="1:17" ht="16.5" customHeight="1">
      <c r="A100" s="46"/>
      <c r="B100" s="58"/>
      <c r="C100" s="58"/>
      <c r="D100" s="58"/>
      <c r="E100" s="58"/>
      <c r="F100" s="58"/>
      <c r="G100" s="58"/>
      <c r="H100" s="58"/>
      <c r="I100" s="46"/>
      <c r="J100" s="58"/>
      <c r="K100" s="58"/>
      <c r="L100" s="58"/>
      <c r="M100" s="58"/>
      <c r="N100" s="58"/>
      <c r="O100" s="58"/>
      <c r="P100" s="58"/>
      <c r="Q100" s="46"/>
    </row>
    <row r="101" spans="1:17" ht="16.5" customHeight="1">
      <c r="A101" s="46"/>
      <c r="B101" s="58"/>
      <c r="C101" s="58"/>
      <c r="D101" s="58"/>
      <c r="E101" s="58"/>
      <c r="F101" s="58"/>
      <c r="G101" s="58"/>
      <c r="H101" s="58"/>
      <c r="I101" s="46"/>
      <c r="J101" s="58"/>
      <c r="K101" s="58"/>
      <c r="L101" s="58"/>
      <c r="M101" s="58"/>
      <c r="N101" s="58"/>
      <c r="O101" s="58"/>
      <c r="P101" s="58"/>
      <c r="Q101" s="46"/>
    </row>
    <row r="102" spans="1:17" ht="16.5" customHeight="1">
      <c r="A102" s="46"/>
      <c r="B102" s="58"/>
      <c r="C102" s="58"/>
      <c r="D102" s="58"/>
      <c r="E102" s="58"/>
      <c r="F102" s="58"/>
      <c r="G102" s="58"/>
      <c r="H102" s="58"/>
      <c r="I102" s="46"/>
      <c r="J102" s="58"/>
      <c r="K102" s="58"/>
      <c r="L102" s="58"/>
      <c r="M102" s="58"/>
      <c r="N102" s="58"/>
      <c r="O102" s="58"/>
      <c r="P102" s="58"/>
      <c r="Q102" s="46"/>
    </row>
    <row r="103" spans="1:17" ht="16.5" customHeight="1">
      <c r="A103" s="46"/>
      <c r="B103" s="58"/>
      <c r="C103" s="58"/>
      <c r="D103" s="58"/>
      <c r="E103" s="58"/>
      <c r="F103" s="58"/>
      <c r="G103" s="58"/>
      <c r="H103" s="58"/>
      <c r="I103" s="46"/>
      <c r="J103" s="58"/>
      <c r="K103" s="58"/>
      <c r="L103" s="58"/>
      <c r="M103" s="58"/>
      <c r="N103" s="58"/>
      <c r="O103" s="58"/>
      <c r="P103" s="58"/>
      <c r="Q103" s="46"/>
    </row>
    <row r="104" spans="1:17" ht="16.5" customHeight="1">
      <c r="A104" s="46"/>
      <c r="B104" s="58"/>
      <c r="C104" s="58"/>
      <c r="D104" s="58"/>
      <c r="E104" s="58"/>
      <c r="F104" s="58"/>
      <c r="G104" s="58"/>
      <c r="H104" s="58"/>
      <c r="I104" s="46"/>
      <c r="J104" s="58"/>
      <c r="K104" s="58"/>
      <c r="L104" s="58"/>
      <c r="M104" s="58"/>
      <c r="N104" s="58"/>
      <c r="O104" s="58"/>
      <c r="P104" s="58"/>
      <c r="Q104" s="46"/>
    </row>
    <row r="105" spans="1:17" ht="16.5" customHeight="1">
      <c r="A105" s="46"/>
      <c r="B105" s="58"/>
      <c r="C105" s="58"/>
      <c r="D105" s="58"/>
      <c r="E105" s="58"/>
      <c r="F105" s="58"/>
      <c r="G105" s="58"/>
      <c r="H105" s="58"/>
      <c r="I105" s="46"/>
      <c r="J105" s="58"/>
      <c r="K105" s="58"/>
      <c r="L105" s="58"/>
      <c r="M105" s="58"/>
      <c r="N105" s="58"/>
      <c r="O105" s="58"/>
      <c r="P105" s="58"/>
      <c r="Q105" s="46"/>
    </row>
    <row r="106" spans="1:17" ht="16.5" customHeight="1">
      <c r="A106" s="46"/>
      <c r="B106" s="58"/>
      <c r="C106" s="58"/>
      <c r="D106" s="58"/>
      <c r="E106" s="58"/>
      <c r="F106" s="58"/>
      <c r="G106" s="58"/>
      <c r="H106" s="58"/>
      <c r="I106" s="46"/>
      <c r="J106" s="58"/>
      <c r="K106" s="58"/>
      <c r="L106" s="58"/>
      <c r="M106" s="58"/>
      <c r="N106" s="58"/>
      <c r="O106" s="58"/>
      <c r="P106" s="58"/>
      <c r="Q106" s="46"/>
    </row>
    <row r="107" spans="1:17" ht="16.5" customHeight="1">
      <c r="A107" s="46"/>
      <c r="B107" s="58"/>
      <c r="C107" s="58"/>
      <c r="D107" s="58"/>
      <c r="E107" s="58"/>
      <c r="F107" s="58"/>
      <c r="G107" s="58"/>
      <c r="H107" s="58"/>
      <c r="I107" s="46"/>
      <c r="J107" s="58"/>
      <c r="K107" s="58"/>
      <c r="L107" s="58"/>
      <c r="M107" s="58"/>
      <c r="N107" s="58"/>
      <c r="O107" s="58"/>
      <c r="P107" s="58"/>
      <c r="Q107" s="46"/>
    </row>
    <row r="108" spans="1:17" ht="16.5" customHeight="1">
      <c r="A108" s="46"/>
      <c r="B108" s="58"/>
      <c r="C108" s="58"/>
      <c r="D108" s="58"/>
      <c r="E108" s="58"/>
      <c r="F108" s="58"/>
      <c r="G108" s="58"/>
      <c r="H108" s="58"/>
      <c r="I108" s="46"/>
      <c r="J108" s="58"/>
      <c r="K108" s="58"/>
      <c r="L108" s="58"/>
      <c r="M108" s="58"/>
      <c r="N108" s="58"/>
      <c r="O108" s="58"/>
      <c r="P108" s="58"/>
      <c r="Q108" s="46"/>
    </row>
    <row r="109" spans="1:17" ht="16.5" customHeight="1">
      <c r="A109" s="46"/>
      <c r="B109" s="58"/>
      <c r="C109" s="58"/>
      <c r="D109" s="58"/>
      <c r="E109" s="58"/>
      <c r="F109" s="54" t="s">
        <v>78</v>
      </c>
      <c r="G109" s="55">
        <f>SUM(C96:H96)</f>
        <v>0</v>
      </c>
      <c r="H109" s="54" t="s">
        <v>79</v>
      </c>
      <c r="I109" s="59"/>
      <c r="J109" s="58"/>
      <c r="K109" s="58"/>
      <c r="L109" s="58"/>
      <c r="M109" s="58"/>
      <c r="N109" s="54" t="s">
        <v>78</v>
      </c>
      <c r="O109" s="55">
        <f>SUM(K96:P96)</f>
        <v>0</v>
      </c>
      <c r="P109" s="54" t="s">
        <v>79</v>
      </c>
      <c r="Q109" s="46"/>
    </row>
    <row r="110" spans="1:17" ht="16.5" customHeight="1">
      <c r="A110" s="46"/>
      <c r="B110" s="46"/>
      <c r="C110" s="46"/>
      <c r="D110" s="46"/>
      <c r="E110" s="46"/>
      <c r="F110" s="46"/>
      <c r="G110" s="59"/>
      <c r="H110" s="60"/>
      <c r="I110" s="59"/>
      <c r="J110" s="46"/>
      <c r="K110" s="46"/>
      <c r="L110" s="46"/>
      <c r="M110" s="46"/>
      <c r="N110" s="46"/>
      <c r="O110" s="53"/>
      <c r="P110" s="60"/>
      <c r="Q110" s="46"/>
    </row>
    <row r="111" spans="1:17" ht="16.5" customHeight="1">
      <c r="A111" s="46"/>
      <c r="B111" s="43">
        <f>'REKOD PRESTASI MURID'!Q10</f>
        <v>0</v>
      </c>
      <c r="C111" s="44"/>
      <c r="D111" s="44"/>
      <c r="E111" s="44"/>
      <c r="F111" s="44"/>
      <c r="G111" s="44"/>
      <c r="H111" s="45"/>
      <c r="I111" s="42"/>
      <c r="J111" s="43">
        <f>'REKOD PRESTASI MURID'!R10</f>
        <v>0</v>
      </c>
      <c r="K111" s="44"/>
      <c r="L111" s="44"/>
      <c r="M111" s="44"/>
      <c r="N111" s="44"/>
      <c r="O111" s="44"/>
      <c r="P111" s="45"/>
      <c r="Q111" s="46"/>
    </row>
    <row r="112" spans="1:17" ht="16.5" customHeight="1">
      <c r="A112" s="46"/>
      <c r="B112" s="47" t="s">
        <v>70</v>
      </c>
      <c r="C112" s="48" t="s">
        <v>71</v>
      </c>
      <c r="D112" s="48" t="s">
        <v>72</v>
      </c>
      <c r="E112" s="48" t="s">
        <v>73</v>
      </c>
      <c r="F112" s="48" t="s">
        <v>74</v>
      </c>
      <c r="G112" s="48" t="s">
        <v>75</v>
      </c>
      <c r="H112" s="48" t="s">
        <v>76</v>
      </c>
      <c r="I112" s="46"/>
      <c r="J112" s="47" t="s">
        <v>70</v>
      </c>
      <c r="K112" s="48" t="s">
        <v>71</v>
      </c>
      <c r="L112" s="48" t="s">
        <v>72</v>
      </c>
      <c r="M112" s="48" t="s">
        <v>73</v>
      </c>
      <c r="N112" s="48" t="s">
        <v>74</v>
      </c>
      <c r="O112" s="48" t="s">
        <v>75</v>
      </c>
      <c r="P112" s="48" t="s">
        <v>76</v>
      </c>
      <c r="Q112" s="46"/>
    </row>
    <row r="113" spans="1:17" ht="16.5" customHeight="1">
      <c r="A113" s="46"/>
      <c r="B113" s="49" t="s">
        <v>77</v>
      </c>
      <c r="C113" s="72">
        <f>COUNTIF('REKOD PRESTASI MURID'!$Q$11:$Q$64,1)</f>
        <v>0</v>
      </c>
      <c r="D113" s="72">
        <f>COUNTIF('REKOD PRESTASI MURID'!$Q$11:$Q$64,2)</f>
        <v>0</v>
      </c>
      <c r="E113" s="72">
        <f>COUNTIF('REKOD PRESTASI MURID'!$Q$11:$Q$64,3)</f>
        <v>0</v>
      </c>
      <c r="F113" s="72">
        <f>COUNTIF('REKOD PRESTASI MURID'!$Q$11:$Q$64,4)</f>
        <v>0</v>
      </c>
      <c r="G113" s="72">
        <f>COUNTIF('REKOD PRESTASI MURID'!$Q$11:$Q$64,5)</f>
        <v>0</v>
      </c>
      <c r="H113" s="72">
        <f>COUNTIF('REKOD PRESTASI MURID'!$Q$11:$Q$64,6)</f>
        <v>0</v>
      </c>
      <c r="I113" s="46"/>
      <c r="J113" s="49" t="s">
        <v>77</v>
      </c>
      <c r="K113" s="72">
        <f>COUNTIF('REKOD PRESTASI MURID'!$R$11:$R$64,1)</f>
        <v>0</v>
      </c>
      <c r="L113" s="72">
        <f>COUNTIF('REKOD PRESTASI MURID'!$R$11:$R$64,2)</f>
        <v>0</v>
      </c>
      <c r="M113" s="72">
        <f>COUNTIF('REKOD PRESTASI MURID'!$R$11:$R$64,3)</f>
        <v>0</v>
      </c>
      <c r="N113" s="72">
        <f>COUNTIF('REKOD PRESTASI MURID'!$R$11:$R$64,4)</f>
        <v>0</v>
      </c>
      <c r="O113" s="72">
        <f>COUNTIF('REKOD PRESTASI MURID'!$R$11:$R$64,5)</f>
        <v>0</v>
      </c>
      <c r="P113" s="72">
        <f>COUNTIF('REKOD PRESTASI MURID'!$R$11:$R$64,6)</f>
        <v>0</v>
      </c>
      <c r="Q113" s="46"/>
    </row>
    <row r="114" spans="1:17" ht="16.5" customHeight="1">
      <c r="A114" s="46"/>
      <c r="B114" s="46"/>
      <c r="C114" s="46"/>
      <c r="D114" s="46"/>
      <c r="E114" s="46"/>
      <c r="F114" s="46"/>
      <c r="G114" s="46"/>
      <c r="H114" s="46"/>
      <c r="I114" s="46"/>
      <c r="J114" s="46"/>
      <c r="K114" s="46"/>
      <c r="L114" s="46"/>
      <c r="M114" s="46"/>
      <c r="N114" s="46"/>
      <c r="O114" s="46"/>
      <c r="P114" s="46"/>
      <c r="Q114" s="46"/>
    </row>
    <row r="115" spans="1:17" ht="16.5" customHeight="1">
      <c r="A115" s="46"/>
      <c r="B115" s="46"/>
      <c r="C115" s="46"/>
      <c r="D115" s="46"/>
      <c r="E115" s="46"/>
      <c r="F115" s="46"/>
      <c r="G115" s="46"/>
      <c r="H115" s="46"/>
      <c r="I115" s="46"/>
      <c r="J115" s="46"/>
      <c r="K115" s="46"/>
      <c r="L115" s="46"/>
      <c r="M115" s="46"/>
      <c r="N115" s="46"/>
      <c r="O115" s="46"/>
      <c r="P115" s="46"/>
      <c r="Q115" s="46"/>
    </row>
    <row r="116" spans="1:17" ht="16.5" customHeight="1">
      <c r="A116" s="46"/>
      <c r="B116" s="46"/>
      <c r="C116" s="46"/>
      <c r="D116" s="46"/>
      <c r="E116" s="46"/>
      <c r="F116" s="46"/>
      <c r="G116" s="46"/>
      <c r="H116" s="46"/>
      <c r="I116" s="46"/>
      <c r="J116" s="46"/>
      <c r="K116" s="46"/>
      <c r="L116" s="46"/>
      <c r="M116" s="46"/>
      <c r="N116" s="46"/>
      <c r="O116" s="46"/>
      <c r="P116" s="46"/>
      <c r="Q116" s="46"/>
    </row>
    <row r="117" spans="1:17" ht="16.5" customHeight="1">
      <c r="A117" s="46"/>
      <c r="B117" s="46"/>
      <c r="C117" s="46"/>
      <c r="D117" s="46"/>
      <c r="E117" s="46"/>
      <c r="F117" s="46"/>
      <c r="G117" s="46"/>
      <c r="H117" s="46"/>
      <c r="I117" s="46"/>
      <c r="J117" s="46"/>
      <c r="K117" s="46"/>
      <c r="L117" s="46"/>
      <c r="M117" s="46"/>
      <c r="N117" s="46"/>
      <c r="O117" s="46"/>
      <c r="P117" s="46"/>
      <c r="Q117" s="46"/>
    </row>
    <row r="118" spans="1:17" ht="16.5" customHeight="1">
      <c r="A118" s="46"/>
      <c r="B118" s="46"/>
      <c r="C118" s="46"/>
      <c r="D118" s="46"/>
      <c r="E118" s="46"/>
      <c r="F118" s="46"/>
      <c r="G118" s="46"/>
      <c r="H118" s="46"/>
      <c r="I118" s="46"/>
      <c r="J118" s="46"/>
      <c r="K118" s="46"/>
      <c r="L118" s="46"/>
      <c r="M118" s="46"/>
      <c r="N118" s="46"/>
      <c r="O118" s="46"/>
      <c r="P118" s="46"/>
      <c r="Q118" s="46"/>
    </row>
    <row r="119" spans="1:17" ht="16.5" customHeight="1">
      <c r="A119" s="46"/>
      <c r="B119" s="46"/>
      <c r="C119" s="46"/>
      <c r="D119" s="46"/>
      <c r="E119" s="46"/>
      <c r="F119" s="46"/>
      <c r="G119" s="46"/>
      <c r="H119" s="46"/>
      <c r="I119" s="46"/>
      <c r="J119" s="46"/>
      <c r="K119" s="46"/>
      <c r="L119" s="46"/>
      <c r="M119" s="46"/>
      <c r="N119" s="46"/>
      <c r="O119" s="46"/>
      <c r="P119" s="46"/>
      <c r="Q119" s="46"/>
    </row>
    <row r="120" spans="1:17" ht="16.5" customHeight="1">
      <c r="A120" s="46"/>
      <c r="B120" s="46"/>
      <c r="C120" s="46"/>
      <c r="D120" s="46"/>
      <c r="E120" s="46"/>
      <c r="F120" s="46"/>
      <c r="G120" s="46"/>
      <c r="H120" s="46"/>
      <c r="I120" s="46"/>
      <c r="J120" s="46"/>
      <c r="K120" s="46"/>
      <c r="L120" s="46"/>
      <c r="M120" s="46"/>
      <c r="N120" s="46"/>
      <c r="O120" s="46"/>
      <c r="P120" s="46"/>
      <c r="Q120" s="46"/>
    </row>
    <row r="121" spans="1:17" ht="16.5" customHeight="1">
      <c r="A121" s="46"/>
      <c r="B121" s="46"/>
      <c r="C121" s="46"/>
      <c r="D121" s="46"/>
      <c r="E121" s="46"/>
      <c r="F121" s="46"/>
      <c r="G121" s="46"/>
      <c r="H121" s="46"/>
      <c r="I121" s="46"/>
      <c r="J121" s="46"/>
      <c r="K121" s="46"/>
      <c r="L121" s="46"/>
      <c r="M121" s="46"/>
      <c r="N121" s="46"/>
      <c r="O121" s="46"/>
      <c r="P121" s="46"/>
      <c r="Q121" s="46"/>
    </row>
    <row r="122" spans="1:17" ht="16.5" customHeight="1">
      <c r="A122" s="46"/>
      <c r="B122" s="46"/>
      <c r="C122" s="46"/>
      <c r="D122" s="46"/>
      <c r="E122" s="46"/>
      <c r="F122" s="46"/>
      <c r="G122" s="46"/>
      <c r="H122" s="46"/>
      <c r="I122" s="46"/>
      <c r="J122" s="46"/>
      <c r="K122" s="46"/>
      <c r="L122" s="46"/>
      <c r="M122" s="46"/>
      <c r="N122" s="46"/>
      <c r="O122" s="46"/>
      <c r="P122" s="46"/>
      <c r="Q122" s="46"/>
    </row>
    <row r="123" spans="1:17" ht="16.5" customHeight="1">
      <c r="A123" s="46"/>
      <c r="B123" s="46"/>
      <c r="C123" s="46"/>
      <c r="D123" s="46"/>
      <c r="E123" s="46"/>
      <c r="F123" s="46"/>
      <c r="G123" s="46"/>
      <c r="H123" s="46"/>
      <c r="I123" s="46"/>
      <c r="J123" s="46"/>
      <c r="K123" s="46"/>
      <c r="L123" s="46"/>
      <c r="M123" s="46"/>
      <c r="N123" s="46"/>
      <c r="O123" s="46"/>
      <c r="P123" s="46"/>
      <c r="Q123" s="46"/>
    </row>
    <row r="124" spans="1:17" ht="16.5" customHeight="1">
      <c r="A124" s="46"/>
      <c r="B124" s="46"/>
      <c r="C124" s="46"/>
      <c r="D124" s="46"/>
      <c r="E124" s="46"/>
      <c r="F124" s="46"/>
      <c r="G124" s="46"/>
      <c r="H124" s="46"/>
      <c r="I124" s="46"/>
      <c r="J124" s="46"/>
      <c r="K124" s="46"/>
      <c r="L124" s="46"/>
      <c r="M124" s="46"/>
      <c r="N124" s="46"/>
      <c r="O124" s="46"/>
      <c r="P124" s="46"/>
      <c r="Q124" s="46"/>
    </row>
    <row r="125" spans="1:17" ht="16.5" customHeight="1">
      <c r="A125" s="46"/>
      <c r="B125" s="46"/>
      <c r="C125" s="46"/>
      <c r="D125" s="46"/>
      <c r="E125" s="46"/>
      <c r="F125" s="46"/>
      <c r="G125" s="46"/>
      <c r="H125" s="46"/>
      <c r="I125" s="46"/>
      <c r="J125" s="46"/>
      <c r="K125" s="46"/>
      <c r="L125" s="46"/>
      <c r="M125" s="46"/>
      <c r="N125" s="46"/>
      <c r="O125" s="46"/>
      <c r="P125" s="46"/>
      <c r="Q125" s="46"/>
    </row>
    <row r="126" spans="1:17" ht="16.5" customHeight="1">
      <c r="A126" s="46"/>
      <c r="B126" s="51"/>
      <c r="C126" s="52"/>
      <c r="D126" s="53"/>
      <c r="E126" s="53"/>
      <c r="F126" s="54" t="s">
        <v>78</v>
      </c>
      <c r="G126" s="55">
        <f>SUM(C113:H113)</f>
        <v>0</v>
      </c>
      <c r="H126" s="54" t="s">
        <v>79</v>
      </c>
      <c r="I126" s="46"/>
      <c r="J126" s="46"/>
      <c r="K126" s="46"/>
      <c r="L126" s="46"/>
      <c r="M126" s="46"/>
      <c r="N126" s="54" t="s">
        <v>78</v>
      </c>
      <c r="O126" s="55">
        <f>SUM(K113:P113)</f>
        <v>0</v>
      </c>
      <c r="P126" s="54" t="s">
        <v>79</v>
      </c>
      <c r="Q126" s="46"/>
    </row>
    <row r="127" spans="1:17">
      <c r="A127" s="46"/>
      <c r="B127" s="44"/>
      <c r="C127" s="44"/>
      <c r="D127" s="44"/>
      <c r="E127" s="44"/>
      <c r="F127" s="42"/>
      <c r="G127" s="44"/>
      <c r="H127" s="44"/>
      <c r="I127" s="42"/>
      <c r="J127" s="42"/>
      <c r="K127" s="42"/>
      <c r="L127" s="42"/>
      <c r="M127" s="42"/>
      <c r="N127" s="42"/>
      <c r="O127" s="56"/>
      <c r="P127" s="44"/>
      <c r="Q127" s="46"/>
    </row>
    <row r="128" spans="1:17">
      <c r="A128" s="46"/>
      <c r="B128" s="42"/>
      <c r="C128" s="42"/>
      <c r="D128" s="42"/>
      <c r="E128" s="42"/>
      <c r="F128" s="42"/>
      <c r="G128" s="44"/>
      <c r="H128" s="57"/>
      <c r="I128" s="42"/>
      <c r="J128" s="42"/>
      <c r="K128" s="42"/>
      <c r="L128" s="42"/>
      <c r="M128" s="42"/>
      <c r="N128" s="42"/>
      <c r="O128" s="44"/>
      <c r="P128" s="57"/>
      <c r="Q128" s="46"/>
    </row>
    <row r="129" spans="1:17" ht="18.75">
      <c r="A129" s="46"/>
      <c r="B129" s="43">
        <f>'REKOD PRESTASI MURID'!S10</f>
        <v>0</v>
      </c>
      <c r="C129" s="56"/>
      <c r="D129" s="56"/>
      <c r="E129" s="56"/>
      <c r="F129" s="56"/>
      <c r="G129" s="56"/>
      <c r="H129" s="45"/>
      <c r="I129" s="42"/>
      <c r="J129" s="43">
        <f>'REKOD PRESTASI MURID'!T10</f>
        <v>0</v>
      </c>
      <c r="K129" s="56"/>
      <c r="L129" s="56"/>
      <c r="M129" s="56"/>
      <c r="N129" s="56"/>
      <c r="O129" s="56"/>
      <c r="P129" s="45"/>
      <c r="Q129" s="46"/>
    </row>
    <row r="130" spans="1:17">
      <c r="A130" s="46"/>
      <c r="B130" s="47" t="s">
        <v>70</v>
      </c>
      <c r="C130" s="48" t="s">
        <v>71</v>
      </c>
      <c r="D130" s="48" t="s">
        <v>72</v>
      </c>
      <c r="E130" s="48" t="s">
        <v>73</v>
      </c>
      <c r="F130" s="48" t="s">
        <v>74</v>
      </c>
      <c r="G130" s="48" t="s">
        <v>75</v>
      </c>
      <c r="H130" s="48" t="s">
        <v>76</v>
      </c>
      <c r="I130" s="46"/>
      <c r="J130" s="47" t="s">
        <v>70</v>
      </c>
      <c r="K130" s="48" t="s">
        <v>71</v>
      </c>
      <c r="L130" s="48" t="s">
        <v>72</v>
      </c>
      <c r="M130" s="48" t="s">
        <v>73</v>
      </c>
      <c r="N130" s="48" t="s">
        <v>74</v>
      </c>
      <c r="O130" s="48" t="s">
        <v>75</v>
      </c>
      <c r="P130" s="48" t="s">
        <v>76</v>
      </c>
      <c r="Q130" s="46"/>
    </row>
    <row r="131" spans="1:17">
      <c r="A131" s="46"/>
      <c r="B131" s="49" t="s">
        <v>77</v>
      </c>
      <c r="C131" s="72">
        <f>COUNTIF('REKOD PRESTASI MURID'!$S$11:$S$64,1)</f>
        <v>0</v>
      </c>
      <c r="D131" s="72">
        <f>COUNTIF('REKOD PRESTASI MURID'!$S$11:$S$64,2)</f>
        <v>0</v>
      </c>
      <c r="E131" s="72">
        <f>COUNTIF('REKOD PRESTASI MURID'!$S$11:$S$64,3)</f>
        <v>0</v>
      </c>
      <c r="F131" s="72">
        <f>COUNTIF('REKOD PRESTASI MURID'!$S$11:$S$64,4)</f>
        <v>0</v>
      </c>
      <c r="G131" s="72">
        <f>COUNTIF('REKOD PRESTASI MURID'!$S$11:$S$64,5)</f>
        <v>0</v>
      </c>
      <c r="H131" s="72">
        <f>COUNTIF('REKOD PRESTASI MURID'!$S$11:$S$64,6)</f>
        <v>0</v>
      </c>
      <c r="I131" s="46"/>
      <c r="J131" s="49" t="s">
        <v>77</v>
      </c>
      <c r="K131" s="72">
        <f>COUNTIF('REKOD PRESTASI MURID'!$T$11:$T$64,1)</f>
        <v>0</v>
      </c>
      <c r="L131" s="72">
        <f>COUNTIF('REKOD PRESTASI MURID'!$T$11:$T$64,2)</f>
        <v>0</v>
      </c>
      <c r="M131" s="72">
        <f>COUNTIF('REKOD PRESTASI MURID'!$T$11:$T$64,3)</f>
        <v>0</v>
      </c>
      <c r="N131" s="72">
        <f>COUNTIF('REKOD PRESTASI MURID'!$T$11:$T$64,4)</f>
        <v>0</v>
      </c>
      <c r="O131" s="72">
        <f>COUNTIF('REKOD PRESTASI MURID'!$T$11:$T$64,5)</f>
        <v>0</v>
      </c>
      <c r="P131" s="72">
        <f>COUNTIF('REKOD PRESTASI MURID'!$T$11:$T$64,6)</f>
        <v>0</v>
      </c>
      <c r="Q131" s="46"/>
    </row>
    <row r="132" spans="1:17">
      <c r="A132" s="46"/>
      <c r="B132" s="58"/>
      <c r="C132" s="58"/>
      <c r="D132" s="58"/>
      <c r="E132" s="58"/>
      <c r="F132" s="58"/>
      <c r="G132" s="58"/>
      <c r="H132" s="58"/>
      <c r="I132" s="46"/>
      <c r="J132" s="58"/>
      <c r="K132" s="58"/>
      <c r="L132" s="58"/>
      <c r="M132" s="58"/>
      <c r="N132" s="58"/>
      <c r="O132" s="58"/>
      <c r="P132" s="58"/>
      <c r="Q132" s="46"/>
    </row>
    <row r="133" spans="1:17">
      <c r="A133" s="46"/>
      <c r="B133" s="58"/>
      <c r="C133" s="58"/>
      <c r="D133" s="58"/>
      <c r="E133" s="58"/>
      <c r="F133" s="58"/>
      <c r="G133" s="58"/>
      <c r="H133" s="58"/>
      <c r="I133" s="46"/>
      <c r="J133" s="58"/>
      <c r="K133" s="58"/>
      <c r="L133" s="58"/>
      <c r="M133" s="58"/>
      <c r="N133" s="58"/>
      <c r="O133" s="58"/>
      <c r="P133" s="58"/>
      <c r="Q133" s="46"/>
    </row>
    <row r="134" spans="1:17">
      <c r="A134" s="46"/>
      <c r="B134" s="58"/>
      <c r="C134" s="58"/>
      <c r="D134" s="58"/>
      <c r="E134" s="58"/>
      <c r="F134" s="58"/>
      <c r="G134" s="58"/>
      <c r="H134" s="58"/>
      <c r="I134" s="46"/>
      <c r="J134" s="58"/>
      <c r="K134" s="58"/>
      <c r="L134" s="58"/>
      <c r="M134" s="58"/>
      <c r="N134" s="58"/>
      <c r="O134" s="58"/>
      <c r="P134" s="58"/>
      <c r="Q134" s="46"/>
    </row>
    <row r="135" spans="1:17">
      <c r="A135" s="46"/>
      <c r="B135" s="58"/>
      <c r="C135" s="58"/>
      <c r="D135" s="58"/>
      <c r="E135" s="58"/>
      <c r="F135" s="58"/>
      <c r="G135" s="58"/>
      <c r="H135" s="58"/>
      <c r="I135" s="46"/>
      <c r="J135" s="58"/>
      <c r="K135" s="58"/>
      <c r="L135" s="58"/>
      <c r="M135" s="58"/>
      <c r="N135" s="58"/>
      <c r="O135" s="58"/>
      <c r="P135" s="58"/>
      <c r="Q135" s="46"/>
    </row>
    <row r="136" spans="1:17">
      <c r="A136" s="46"/>
      <c r="B136" s="58"/>
      <c r="C136" s="58"/>
      <c r="D136" s="58"/>
      <c r="E136" s="58"/>
      <c r="F136" s="58"/>
      <c r="G136" s="58"/>
      <c r="H136" s="58"/>
      <c r="I136" s="46"/>
      <c r="J136" s="58"/>
      <c r="K136" s="58"/>
      <c r="L136" s="58"/>
      <c r="M136" s="58"/>
      <c r="N136" s="58"/>
      <c r="O136" s="58"/>
      <c r="P136" s="58"/>
      <c r="Q136" s="46"/>
    </row>
    <row r="137" spans="1:17">
      <c r="A137" s="46"/>
      <c r="B137" s="58"/>
      <c r="C137" s="58"/>
      <c r="D137" s="58"/>
      <c r="E137" s="58"/>
      <c r="F137" s="58"/>
      <c r="G137" s="58"/>
      <c r="H137" s="58"/>
      <c r="I137" s="46"/>
      <c r="J137" s="58"/>
      <c r="K137" s="58"/>
      <c r="L137" s="58"/>
      <c r="M137" s="58"/>
      <c r="N137" s="58"/>
      <c r="O137" s="58"/>
      <c r="P137" s="58"/>
      <c r="Q137" s="46"/>
    </row>
    <row r="138" spans="1:17">
      <c r="A138" s="46"/>
      <c r="B138" s="58"/>
      <c r="C138" s="58"/>
      <c r="D138" s="58"/>
      <c r="E138" s="58"/>
      <c r="F138" s="58"/>
      <c r="G138" s="58"/>
      <c r="H138" s="58"/>
      <c r="I138" s="46"/>
      <c r="J138" s="58"/>
      <c r="K138" s="58"/>
      <c r="L138" s="58"/>
      <c r="M138" s="58"/>
      <c r="N138" s="58"/>
      <c r="O138" s="58"/>
      <c r="P138" s="58"/>
      <c r="Q138" s="46"/>
    </row>
    <row r="139" spans="1:17">
      <c r="A139" s="46"/>
      <c r="B139" s="58"/>
      <c r="C139" s="58"/>
      <c r="D139" s="58"/>
      <c r="E139" s="58"/>
      <c r="F139" s="58"/>
      <c r="G139" s="58"/>
      <c r="H139" s="58"/>
      <c r="I139" s="46"/>
      <c r="J139" s="58"/>
      <c r="K139" s="58"/>
      <c r="L139" s="58"/>
      <c r="M139" s="58"/>
      <c r="N139" s="58"/>
      <c r="O139" s="58"/>
      <c r="P139" s="58"/>
      <c r="Q139" s="46"/>
    </row>
    <row r="140" spans="1:17">
      <c r="A140" s="46"/>
      <c r="B140" s="58"/>
      <c r="C140" s="58"/>
      <c r="D140" s="58"/>
      <c r="E140" s="58"/>
      <c r="F140" s="58"/>
      <c r="G140" s="58"/>
      <c r="H140" s="58"/>
      <c r="I140" s="46"/>
      <c r="J140" s="58"/>
      <c r="K140" s="58"/>
      <c r="L140" s="58"/>
      <c r="M140" s="58"/>
      <c r="N140" s="58"/>
      <c r="O140" s="58"/>
      <c r="P140" s="58"/>
      <c r="Q140" s="46"/>
    </row>
    <row r="141" spans="1:17">
      <c r="A141" s="46"/>
      <c r="B141" s="58"/>
      <c r="C141" s="58"/>
      <c r="D141" s="58"/>
      <c r="E141" s="58"/>
      <c r="F141" s="58"/>
      <c r="G141" s="58"/>
      <c r="H141" s="58"/>
      <c r="I141" s="46"/>
      <c r="J141" s="58"/>
      <c r="K141" s="58"/>
      <c r="L141" s="58"/>
      <c r="M141" s="58"/>
      <c r="N141" s="58"/>
      <c r="O141" s="58"/>
      <c r="P141" s="58"/>
      <c r="Q141" s="46"/>
    </row>
    <row r="142" spans="1:17">
      <c r="A142" s="46"/>
      <c r="B142" s="58"/>
      <c r="C142" s="58"/>
      <c r="D142" s="58"/>
      <c r="E142" s="58"/>
      <c r="F142" s="58"/>
      <c r="G142" s="58"/>
      <c r="H142" s="58"/>
      <c r="I142" s="46"/>
      <c r="J142" s="58"/>
      <c r="K142" s="58"/>
      <c r="L142" s="58"/>
      <c r="M142" s="58"/>
      <c r="N142" s="58"/>
      <c r="O142" s="58"/>
      <c r="P142" s="58"/>
      <c r="Q142" s="46"/>
    </row>
    <row r="143" spans="1:17">
      <c r="A143" s="46"/>
      <c r="B143" s="58"/>
      <c r="C143" s="58"/>
      <c r="D143" s="58"/>
      <c r="E143" s="58"/>
      <c r="F143" s="58"/>
      <c r="G143" s="58"/>
      <c r="H143" s="58"/>
      <c r="I143" s="46"/>
      <c r="J143" s="58"/>
      <c r="K143" s="58"/>
      <c r="L143" s="58"/>
      <c r="M143" s="58"/>
      <c r="N143" s="58"/>
      <c r="O143" s="58"/>
      <c r="P143" s="58"/>
      <c r="Q143" s="46"/>
    </row>
    <row r="144" spans="1:17">
      <c r="A144" s="46"/>
      <c r="B144" s="58"/>
      <c r="C144" s="58"/>
      <c r="D144" s="58"/>
      <c r="E144" s="58"/>
      <c r="F144" s="54" t="s">
        <v>78</v>
      </c>
      <c r="G144" s="55">
        <f>SUM(C131:H131)</f>
        <v>0</v>
      </c>
      <c r="H144" s="54" t="s">
        <v>79</v>
      </c>
      <c r="I144" s="59"/>
      <c r="J144" s="58"/>
      <c r="K144" s="58"/>
      <c r="L144" s="58"/>
      <c r="M144" s="58"/>
      <c r="N144" s="54" t="s">
        <v>78</v>
      </c>
      <c r="O144" s="55">
        <f>SUM(K131:P131)</f>
        <v>0</v>
      </c>
      <c r="P144" s="54" t="s">
        <v>79</v>
      </c>
      <c r="Q144" s="46"/>
    </row>
    <row r="145" spans="1:17">
      <c r="A145" s="46"/>
      <c r="B145" s="46"/>
      <c r="C145" s="46"/>
      <c r="D145" s="46"/>
      <c r="E145" s="46"/>
      <c r="F145" s="46"/>
      <c r="G145" s="59"/>
      <c r="H145" s="60"/>
      <c r="I145" s="59"/>
      <c r="J145" s="46"/>
      <c r="K145" s="46"/>
      <c r="L145" s="46"/>
      <c r="M145" s="46"/>
      <c r="N145" s="46"/>
      <c r="O145" s="53"/>
      <c r="P145" s="60"/>
      <c r="Q145" s="46"/>
    </row>
    <row r="146" spans="1:17">
      <c r="A146" s="46"/>
      <c r="B146" s="46"/>
      <c r="C146" s="46"/>
      <c r="D146" s="46"/>
      <c r="E146" s="46"/>
      <c r="F146" s="46"/>
      <c r="G146" s="59"/>
      <c r="H146" s="60"/>
      <c r="I146" s="59"/>
      <c r="J146" s="46"/>
      <c r="K146" s="46"/>
      <c r="L146" s="46"/>
      <c r="M146" s="46"/>
      <c r="N146" s="46"/>
      <c r="O146" s="53"/>
      <c r="P146" s="60"/>
      <c r="Q146" s="46"/>
    </row>
    <row r="147" spans="1:17">
      <c r="A147" s="46"/>
      <c r="B147" s="46"/>
      <c r="C147" s="46"/>
      <c r="D147" s="46"/>
      <c r="E147" s="46"/>
      <c r="F147" s="46"/>
      <c r="G147" s="46"/>
      <c r="H147" s="46"/>
      <c r="I147" s="46"/>
      <c r="J147" s="46"/>
      <c r="K147" s="46"/>
      <c r="L147" s="46"/>
      <c r="M147" s="46"/>
      <c r="N147" s="46"/>
      <c r="O147" s="46"/>
      <c r="P147" s="46"/>
      <c r="Q147" s="46"/>
    </row>
    <row r="148" spans="1:17">
      <c r="A148" s="46"/>
      <c r="B148" s="46"/>
      <c r="C148" s="46"/>
      <c r="D148" s="46"/>
      <c r="E148" s="46"/>
      <c r="F148" s="46"/>
      <c r="G148" s="46"/>
      <c r="H148" s="46"/>
      <c r="I148" s="46"/>
      <c r="J148" s="46"/>
      <c r="K148" s="46"/>
      <c r="L148" s="46"/>
      <c r="M148" s="46"/>
      <c r="N148" s="46"/>
      <c r="O148" s="46"/>
      <c r="P148" s="46"/>
      <c r="Q148" s="46"/>
    </row>
    <row r="149" spans="1:17">
      <c r="A149" s="46"/>
      <c r="B149" s="46"/>
      <c r="C149" s="46"/>
      <c r="D149" s="46"/>
      <c r="E149" s="46"/>
      <c r="F149" s="46"/>
      <c r="G149" s="46"/>
      <c r="H149" s="46"/>
      <c r="I149" s="46"/>
      <c r="J149" s="46"/>
      <c r="K149" s="46"/>
      <c r="L149" s="46"/>
      <c r="M149" s="46"/>
      <c r="N149" s="46"/>
      <c r="O149" s="46"/>
      <c r="P149" s="46"/>
      <c r="Q149" s="46"/>
    </row>
    <row r="150" spans="1:17">
      <c r="A150" s="46"/>
      <c r="B150" s="46"/>
      <c r="C150" s="46"/>
      <c r="D150" s="46"/>
      <c r="E150" s="46"/>
      <c r="F150" s="46"/>
      <c r="G150" s="46"/>
      <c r="H150" s="46"/>
      <c r="I150" s="46"/>
      <c r="J150" s="46"/>
      <c r="K150" s="46"/>
      <c r="L150" s="46"/>
      <c r="M150" s="46"/>
      <c r="N150" s="46"/>
      <c r="O150" s="46"/>
      <c r="P150" s="46"/>
      <c r="Q150" s="46"/>
    </row>
    <row r="151" spans="1:17">
      <c r="A151" s="46"/>
      <c r="B151" s="46"/>
      <c r="C151" s="46"/>
      <c r="D151" s="46"/>
      <c r="E151" s="46"/>
      <c r="F151" s="46"/>
      <c r="G151" s="46"/>
      <c r="H151" s="46"/>
      <c r="I151" s="46"/>
      <c r="J151" s="46"/>
      <c r="K151" s="46"/>
      <c r="L151" s="46"/>
      <c r="M151" s="46"/>
      <c r="N151" s="46"/>
      <c r="O151" s="46"/>
      <c r="P151" s="46"/>
      <c r="Q151" s="46"/>
    </row>
    <row r="152" spans="1:17">
      <c r="A152" s="46"/>
      <c r="B152" s="46"/>
      <c r="C152" s="46"/>
      <c r="D152" s="46"/>
      <c r="E152" s="46"/>
      <c r="F152" s="46"/>
      <c r="G152" s="46"/>
      <c r="H152" s="46"/>
      <c r="I152" s="46"/>
      <c r="J152" s="46"/>
      <c r="K152" s="46"/>
      <c r="L152" s="46"/>
      <c r="M152" s="46"/>
      <c r="N152" s="46"/>
      <c r="O152" s="46"/>
      <c r="P152" s="46"/>
      <c r="Q152" s="46"/>
    </row>
    <row r="153" spans="1:17">
      <c r="A153" s="46"/>
      <c r="B153" s="46"/>
      <c r="C153" s="46"/>
      <c r="D153" s="46"/>
      <c r="E153" s="46"/>
      <c r="F153" s="46"/>
      <c r="G153" s="46"/>
      <c r="H153" s="46"/>
      <c r="I153" s="46"/>
      <c r="J153" s="46"/>
      <c r="K153" s="46"/>
      <c r="L153" s="46"/>
      <c r="M153" s="46"/>
      <c r="N153" s="46"/>
      <c r="O153" s="46"/>
      <c r="P153" s="46"/>
      <c r="Q153" s="46"/>
    </row>
    <row r="154" spans="1:17">
      <c r="A154" s="46"/>
      <c r="B154" s="46"/>
      <c r="C154" s="46"/>
      <c r="D154" s="46"/>
      <c r="E154" s="46"/>
      <c r="F154" s="46"/>
      <c r="G154" s="46"/>
      <c r="H154" s="46"/>
      <c r="I154" s="46"/>
      <c r="J154" s="46"/>
      <c r="K154" s="46"/>
      <c r="L154" s="46"/>
      <c r="M154" s="46"/>
      <c r="N154" s="46"/>
      <c r="O154" s="46"/>
      <c r="P154" s="46"/>
      <c r="Q154" s="46"/>
    </row>
    <row r="155" spans="1:17">
      <c r="A155" s="46"/>
      <c r="B155" s="46"/>
      <c r="C155" s="46"/>
      <c r="D155" s="46"/>
      <c r="E155" s="46"/>
      <c r="F155" s="46"/>
      <c r="G155" s="46"/>
      <c r="H155" s="46"/>
      <c r="I155" s="46"/>
      <c r="J155" s="46"/>
      <c r="K155" s="46"/>
      <c r="L155" s="46"/>
      <c r="M155" s="46"/>
      <c r="N155" s="46"/>
      <c r="O155" s="46"/>
      <c r="P155" s="46"/>
      <c r="Q155" s="46"/>
    </row>
    <row r="156" spans="1:17">
      <c r="A156" s="46"/>
      <c r="B156" s="46"/>
      <c r="C156" s="46"/>
      <c r="D156" s="46"/>
      <c r="E156" s="46"/>
      <c r="F156" s="46"/>
      <c r="G156" s="46"/>
      <c r="H156" s="46"/>
      <c r="I156" s="46"/>
      <c r="J156" s="46"/>
      <c r="K156" s="46"/>
      <c r="L156" s="46"/>
      <c r="M156" s="46"/>
      <c r="N156" s="46"/>
      <c r="O156" s="46"/>
      <c r="P156" s="46"/>
      <c r="Q156" s="46"/>
    </row>
    <row r="157" spans="1:17">
      <c r="A157" s="46"/>
      <c r="B157" s="46"/>
      <c r="C157" s="46"/>
      <c r="D157" s="46"/>
      <c r="E157" s="46"/>
      <c r="F157" s="46"/>
      <c r="G157" s="46"/>
      <c r="H157" s="46"/>
      <c r="I157" s="46"/>
      <c r="J157" s="46"/>
      <c r="K157" s="46"/>
      <c r="L157" s="46"/>
      <c r="M157" s="46"/>
      <c r="N157" s="46"/>
      <c r="O157" s="46"/>
      <c r="P157" s="46"/>
      <c r="Q157" s="46"/>
    </row>
    <row r="158" spans="1:17">
      <c r="A158" s="46"/>
      <c r="B158" s="46"/>
      <c r="C158" s="46"/>
      <c r="D158" s="46"/>
      <c r="E158" s="46"/>
      <c r="F158" s="46"/>
      <c r="G158" s="46"/>
      <c r="H158" s="46"/>
      <c r="I158" s="46"/>
      <c r="J158" s="46"/>
      <c r="K158" s="46"/>
      <c r="L158" s="46"/>
      <c r="M158" s="46"/>
      <c r="N158" s="46"/>
      <c r="O158" s="46"/>
      <c r="P158" s="46"/>
      <c r="Q158" s="46"/>
    </row>
    <row r="159" spans="1:17">
      <c r="A159" s="46"/>
      <c r="B159" s="46"/>
      <c r="C159" s="46"/>
      <c r="D159" s="46"/>
      <c r="E159" s="46"/>
      <c r="F159" s="46"/>
      <c r="G159" s="46"/>
      <c r="H159" s="46"/>
      <c r="I159" s="46"/>
      <c r="J159" s="46"/>
      <c r="K159" s="46"/>
      <c r="L159" s="46"/>
      <c r="M159" s="46"/>
      <c r="N159" s="46"/>
      <c r="O159" s="46"/>
      <c r="P159" s="46"/>
      <c r="Q159" s="46"/>
    </row>
    <row r="160" spans="1:17">
      <c r="A160" s="46"/>
      <c r="B160" s="46"/>
      <c r="C160" s="46"/>
      <c r="D160" s="46"/>
      <c r="E160" s="46"/>
      <c r="F160" s="46"/>
      <c r="G160" s="46"/>
      <c r="H160" s="46"/>
      <c r="I160" s="46"/>
      <c r="J160" s="46"/>
      <c r="K160" s="46"/>
      <c r="L160" s="46"/>
      <c r="M160" s="46"/>
      <c r="N160" s="46"/>
      <c r="O160" s="46"/>
      <c r="P160" s="46"/>
      <c r="Q160" s="46"/>
    </row>
    <row r="161" spans="1:17">
      <c r="A161" s="46"/>
      <c r="B161" s="46"/>
      <c r="C161" s="46"/>
      <c r="D161" s="46"/>
      <c r="E161" s="46"/>
      <c r="F161" s="46"/>
      <c r="G161" s="46"/>
      <c r="H161" s="46"/>
      <c r="I161" s="46"/>
      <c r="J161" s="46"/>
      <c r="K161" s="46"/>
      <c r="L161" s="46"/>
      <c r="M161" s="46"/>
      <c r="N161" s="46"/>
      <c r="O161" s="46"/>
      <c r="P161" s="46"/>
      <c r="Q161" s="46"/>
    </row>
    <row r="162" spans="1:17">
      <c r="A162" s="46"/>
      <c r="B162" s="46"/>
      <c r="C162" s="46"/>
      <c r="D162" s="46"/>
      <c r="E162" s="46"/>
      <c r="F162" s="46"/>
      <c r="G162" s="46"/>
      <c r="H162" s="46"/>
      <c r="I162" s="46"/>
      <c r="J162" s="46"/>
      <c r="K162" s="46"/>
      <c r="L162" s="46"/>
      <c r="M162" s="46"/>
      <c r="N162" s="46"/>
      <c r="O162" s="46"/>
      <c r="P162" s="46"/>
      <c r="Q162" s="46"/>
    </row>
    <row r="163" spans="1:17">
      <c r="A163" s="46"/>
      <c r="B163" s="46"/>
      <c r="C163" s="46"/>
      <c r="D163" s="46"/>
      <c r="E163" s="46"/>
      <c r="F163" s="46"/>
      <c r="G163" s="46"/>
      <c r="H163" s="46"/>
      <c r="I163" s="46"/>
      <c r="J163" s="46"/>
      <c r="K163" s="46"/>
      <c r="L163" s="46"/>
      <c r="M163" s="46"/>
      <c r="N163" s="46"/>
      <c r="O163" s="46"/>
      <c r="P163" s="46"/>
      <c r="Q163" s="46"/>
    </row>
    <row r="164" spans="1:17">
      <c r="A164" s="46"/>
      <c r="B164" s="46"/>
      <c r="C164" s="46"/>
      <c r="D164" s="46"/>
      <c r="E164" s="46"/>
      <c r="F164" s="46"/>
      <c r="G164" s="46"/>
      <c r="H164" s="46"/>
      <c r="I164" s="46"/>
      <c r="J164" s="46"/>
      <c r="K164" s="46"/>
      <c r="L164" s="46"/>
      <c r="M164" s="46"/>
      <c r="N164" s="46"/>
      <c r="O164" s="46"/>
      <c r="P164" s="46"/>
      <c r="Q164" s="46"/>
    </row>
    <row r="165" spans="1:17">
      <c r="A165" s="46"/>
      <c r="B165" s="46"/>
      <c r="C165" s="46"/>
      <c r="D165" s="46"/>
      <c r="E165" s="46"/>
      <c r="F165" s="46"/>
      <c r="G165" s="46"/>
      <c r="H165" s="46"/>
      <c r="I165" s="46"/>
      <c r="J165" s="46"/>
      <c r="K165" s="46"/>
      <c r="L165" s="46"/>
      <c r="M165" s="46"/>
      <c r="N165" s="46"/>
      <c r="O165" s="46"/>
      <c r="P165" s="46"/>
      <c r="Q165" s="46"/>
    </row>
    <row r="166" spans="1:17">
      <c r="A166" s="46"/>
      <c r="B166" s="46"/>
      <c r="C166" s="46"/>
      <c r="D166" s="46"/>
      <c r="E166" s="46"/>
      <c r="F166" s="46"/>
      <c r="G166" s="46"/>
      <c r="H166" s="46"/>
      <c r="I166" s="46"/>
      <c r="J166" s="46"/>
      <c r="K166" s="46"/>
      <c r="L166" s="46"/>
      <c r="M166" s="46"/>
      <c r="N166" s="46"/>
      <c r="O166" s="46"/>
      <c r="P166" s="46"/>
      <c r="Q166" s="46"/>
    </row>
    <row r="167" spans="1:17">
      <c r="A167" s="46"/>
      <c r="B167" s="46"/>
      <c r="C167" s="46"/>
      <c r="D167" s="46"/>
      <c r="E167" s="46"/>
      <c r="F167" s="46"/>
      <c r="G167" s="46"/>
      <c r="H167" s="46"/>
      <c r="I167" s="46"/>
      <c r="J167" s="46"/>
      <c r="K167" s="46"/>
      <c r="L167" s="46"/>
      <c r="M167" s="46"/>
      <c r="N167" s="46"/>
      <c r="O167" s="46"/>
      <c r="P167" s="46"/>
      <c r="Q167" s="46"/>
    </row>
    <row r="168" spans="1:17">
      <c r="A168" s="46"/>
      <c r="B168" s="46"/>
      <c r="C168" s="46"/>
      <c r="D168" s="46"/>
      <c r="E168" s="46"/>
      <c r="F168" s="46"/>
      <c r="G168" s="46"/>
      <c r="H168" s="46"/>
      <c r="I168" s="46"/>
      <c r="J168" s="46"/>
      <c r="K168" s="46"/>
      <c r="L168" s="46"/>
      <c r="M168" s="46"/>
      <c r="N168" s="46"/>
      <c r="O168" s="46"/>
      <c r="P168" s="46"/>
      <c r="Q168" s="46"/>
    </row>
    <row r="169" spans="1:17">
      <c r="A169" s="46"/>
      <c r="B169" s="46"/>
      <c r="C169" s="46"/>
      <c r="D169" s="46"/>
      <c r="E169" s="46"/>
      <c r="F169" s="46"/>
      <c r="G169" s="46"/>
      <c r="H169" s="46"/>
      <c r="I169" s="46"/>
      <c r="J169" s="46"/>
      <c r="K169" s="46"/>
      <c r="L169" s="46"/>
      <c r="M169" s="46"/>
      <c r="N169" s="46"/>
      <c r="O169" s="46"/>
      <c r="P169" s="46"/>
      <c r="Q169" s="46"/>
    </row>
    <row r="170" spans="1:17">
      <c r="A170" s="46"/>
      <c r="B170" s="46"/>
      <c r="C170" s="46"/>
      <c r="D170" s="46"/>
      <c r="E170" s="46"/>
      <c r="F170" s="46"/>
      <c r="G170" s="46"/>
      <c r="H170" s="46"/>
      <c r="I170" s="46"/>
      <c r="J170" s="46"/>
      <c r="K170" s="46"/>
      <c r="L170" s="46"/>
      <c r="M170" s="46"/>
      <c r="N170" s="46"/>
      <c r="O170" s="46"/>
      <c r="P170" s="46"/>
      <c r="Q170" s="46"/>
    </row>
    <row r="171" spans="1:17">
      <c r="A171" s="46"/>
      <c r="B171" s="46"/>
      <c r="C171" s="46"/>
      <c r="D171" s="46"/>
      <c r="E171" s="46"/>
      <c r="F171" s="46"/>
      <c r="G171" s="46"/>
      <c r="H171" s="46"/>
      <c r="I171" s="46"/>
      <c r="J171" s="46"/>
      <c r="K171" s="46"/>
      <c r="L171" s="46"/>
      <c r="M171" s="46"/>
      <c r="N171" s="46"/>
      <c r="O171" s="46"/>
      <c r="P171" s="46"/>
      <c r="Q171" s="46"/>
    </row>
    <row r="172" spans="1:17">
      <c r="A172" s="46"/>
      <c r="B172" s="46"/>
      <c r="C172" s="46"/>
      <c r="D172" s="46"/>
      <c r="E172" s="46"/>
      <c r="F172" s="46"/>
      <c r="G172" s="46"/>
      <c r="H172" s="46"/>
      <c r="I172" s="46"/>
      <c r="J172" s="46"/>
      <c r="K172" s="46"/>
      <c r="L172" s="46"/>
      <c r="M172" s="46"/>
      <c r="N172" s="46"/>
      <c r="O172" s="46"/>
      <c r="P172" s="46"/>
      <c r="Q172" s="46"/>
    </row>
    <row r="173" spans="1:17">
      <c r="A173" s="46"/>
      <c r="B173" s="46"/>
      <c r="C173" s="46"/>
      <c r="D173" s="46"/>
      <c r="E173" s="46"/>
      <c r="F173" s="46"/>
      <c r="G173" s="46"/>
      <c r="H173" s="46"/>
      <c r="I173" s="46"/>
      <c r="J173" s="46"/>
      <c r="K173" s="46"/>
      <c r="L173" s="46"/>
      <c r="M173" s="46"/>
      <c r="N173" s="46"/>
      <c r="O173" s="46"/>
      <c r="P173" s="46"/>
      <c r="Q173" s="46"/>
    </row>
    <row r="174" spans="1:17">
      <c r="A174" s="46"/>
      <c r="B174" s="46"/>
      <c r="C174" s="46"/>
      <c r="D174" s="46"/>
      <c r="E174" s="46"/>
      <c r="F174" s="46"/>
      <c r="G174" s="46"/>
      <c r="H174" s="46"/>
      <c r="I174" s="46"/>
      <c r="J174" s="46"/>
      <c r="K174" s="46"/>
      <c r="L174" s="46"/>
      <c r="M174" s="46"/>
      <c r="N174" s="46"/>
      <c r="O174" s="46"/>
      <c r="P174" s="46"/>
      <c r="Q174" s="46"/>
    </row>
    <row r="175" spans="1:17">
      <c r="A175" s="46"/>
      <c r="B175" s="46"/>
      <c r="C175" s="46"/>
      <c r="D175" s="46"/>
      <c r="E175" s="46"/>
      <c r="F175" s="46"/>
      <c r="G175" s="46"/>
      <c r="H175" s="46"/>
      <c r="I175" s="46"/>
      <c r="J175" s="46"/>
      <c r="K175" s="46"/>
      <c r="L175" s="46"/>
      <c r="M175" s="46"/>
      <c r="N175" s="46"/>
      <c r="O175" s="46"/>
      <c r="P175" s="46"/>
      <c r="Q175" s="46"/>
    </row>
  </sheetData>
  <sheetProtection algorithmName="SHA-512" hashValue="YjxjrNeJKMLQKdqPPbtnAwzkfrp8/BXpe8JVR16NxAzR5BvlTg1egT3W3Qg9Tcm9kF0wpqAG4//oWI0bGvENQA==" saltValue="BwQOUZugzznDUjGci5bf3g==" spinCount="100000" sheet="1" objects="1" scenarios="1" formatColumns="0" formatRows="0"/>
  <mergeCells count="1">
    <mergeCell ref="A1:Q2"/>
  </mergeCells>
  <printOptions horizontalCentered="1"/>
  <pageMargins left="0.23622047244094491" right="0.23622047244094491" top="0.74803149606299213" bottom="0.74803149606299213" header="0.31496062992125984" footer="0.31496062992125984"/>
  <pageSetup paperSize="9" scale="55" fitToHeight="0" orientation="portrait" blackAndWhite="1" r:id="rId1"/>
  <rowBreaks count="1" manualBreakCount="1">
    <brk id="75"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PANDUAN</vt:lpstr>
      <vt:lpstr>REKOD PRESTASI MURID</vt:lpstr>
      <vt:lpstr>LAPORAN MURID</vt:lpstr>
      <vt:lpstr>DATA PERNYATAAN</vt:lpstr>
      <vt:lpstr>GRAF PELAPORAN</vt:lpstr>
      <vt:lpstr>'DATA PERNYATAAN'!Print_Area</vt:lpstr>
      <vt:lpstr>'GRAF PELAPORAN'!Print_Area</vt:lpstr>
      <vt:lpstr>PANDUAN!Print_Area</vt:lpstr>
      <vt:lpstr>'REKOD PRESTASI MURID'!Print_Area</vt:lpstr>
      <vt:lpstr>'DATA PERNYATAAN'!Print_Titles</vt:lpstr>
      <vt:lpstr>'GRAF PELAPORAN'!Print_Titles</vt:lpstr>
      <vt:lpstr>'LAPORAN MURID'!Print_Titles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pp</dc:creator>
  <cp:lastModifiedBy>Dell</cp:lastModifiedBy>
  <cp:lastPrinted>2018-04-16T01:51:36Z</cp:lastPrinted>
  <dcterms:created xsi:type="dcterms:W3CDTF">2015-10-16T08:01:07Z</dcterms:created>
  <dcterms:modified xsi:type="dcterms:W3CDTF">2018-07-15T09:47:12Z</dcterms:modified>
</cp:coreProperties>
</file>