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1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65" windowWidth="10920" windowHeight="9180" tabRatio="791"/>
  </bookViews>
  <sheets>
    <sheet name="PANDUAN MEREKOD PRESTASI MURID" sheetId="27" r:id="rId1"/>
    <sheet name="MAKLUMAT SEKOLAH" sheetId="26" r:id="rId2"/>
    <sheet name="SENARAI SEMAK GURU " sheetId="24" r:id="rId3"/>
    <sheet name="REKOD PRESTASI MURID" sheetId="21" r:id="rId4"/>
    <sheet name="LAPORAN INDIVIDU MURID" sheetId="22" r:id="rId5"/>
    <sheet name="DATA PERNYATAAN TAHAP PGUASAAN " sheetId="5" state="hidden" r:id="rId6"/>
    <sheet name="GRAF PENCAPAIAN KELAS" sheetId="23" r:id="rId7"/>
    <sheet name="Sheet1" sheetId="28" r:id="rId8"/>
  </sheets>
  <definedNames>
    <definedName name="_xlnm.Print_Area" localSheetId="5">'DATA PERNYATAAN TAHAP PGUASAAN '!$A$1:$B$10</definedName>
    <definedName name="_xlnm.Print_Area" localSheetId="6">'GRAF PENCAPAIAN KELAS'!$A$1:$Q$326</definedName>
    <definedName name="_xlnm.Print_Area" localSheetId="4">'LAPORAN INDIVIDU MURID'!$A$1:$G$62</definedName>
    <definedName name="_xlnm.Print_Area" localSheetId="1">'MAKLUMAT SEKOLAH'!$A$1:$L$18</definedName>
    <definedName name="_xlnm.Print_Area" localSheetId="0">'PANDUAN MEREKOD PRESTASI MURID'!$A$1:$J$39</definedName>
    <definedName name="_xlnm.Print_Area" localSheetId="3">'REKOD PRESTASI MURID'!$A$1:$AB$83</definedName>
    <definedName name="_xlnm.Print_Titles" localSheetId="6">'GRAF PENCAPAIAN KELAS'!$1:$4</definedName>
    <definedName name="_xlnm.Print_Titles" localSheetId="3">'REKOD PRESTASI MURID'!$16:$16</definedName>
  </definedNames>
  <calcPr calcId="145621"/>
</workbook>
</file>

<file path=xl/calcChain.xml><?xml version="1.0" encoding="utf-8"?>
<calcChain xmlns="http://schemas.openxmlformats.org/spreadsheetml/2006/main">
  <c r="G6" i="21" l="1"/>
  <c r="G5" i="21"/>
  <c r="G4" i="21"/>
  <c r="K18" i="21" l="1"/>
  <c r="F58" i="22"/>
  <c r="B58" i="22"/>
  <c r="B51" i="22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C27" i="22"/>
  <c r="B21" i="22"/>
  <c r="D13" i="22"/>
  <c r="D12" i="22"/>
  <c r="I77" i="21" l="1"/>
  <c r="F61" i="22" s="1"/>
  <c r="D77" i="21"/>
  <c r="B61" i="22" s="1"/>
  <c r="B77" i="21"/>
  <c r="B54" i="22" s="1"/>
  <c r="D76" i="21"/>
  <c r="B60" i="22" s="1"/>
  <c r="B76" i="21"/>
  <c r="B53" i="22" s="1"/>
  <c r="I76" i="21"/>
  <c r="F60" i="22" s="1"/>
  <c r="I75" i="21"/>
  <c r="F59" i="22" s="1"/>
  <c r="D75" i="21"/>
  <c r="B59" i="22" s="1"/>
  <c r="B75" i="21"/>
  <c r="B52" i="22" s="1"/>
  <c r="B3" i="22"/>
  <c r="B2" i="22"/>
  <c r="G12" i="21"/>
  <c r="B4" i="22" s="1"/>
  <c r="G11" i="21"/>
  <c r="D11" i="22" s="1"/>
  <c r="G10" i="21"/>
  <c r="G9" i="21"/>
  <c r="G8" i="21"/>
  <c r="D14" i="22" l="1"/>
  <c r="B17" i="21"/>
  <c r="C17" i="21"/>
  <c r="B18" i="21"/>
  <c r="I8" i="22" s="1"/>
  <c r="J8" i="22" s="1"/>
  <c r="C18" i="21"/>
  <c r="B19" i="21"/>
  <c r="I9" i="22" s="1"/>
  <c r="J9" i="22" s="1"/>
  <c r="C19" i="21"/>
  <c r="B20" i="21"/>
  <c r="I10" i="22" s="1"/>
  <c r="J10" i="22" s="1"/>
  <c r="C20" i="21"/>
  <c r="B21" i="21"/>
  <c r="I11" i="22" s="1"/>
  <c r="J11" i="22" s="1"/>
  <c r="C21" i="21"/>
  <c r="B22" i="21"/>
  <c r="I12" i="22" s="1"/>
  <c r="J12" i="22" s="1"/>
  <c r="C22" i="21"/>
  <c r="B23" i="21"/>
  <c r="I13" i="22" s="1"/>
  <c r="J13" i="22" s="1"/>
  <c r="C23" i="21"/>
  <c r="B24" i="21"/>
  <c r="I14" i="22" s="1"/>
  <c r="J14" i="22" s="1"/>
  <c r="C24" i="21"/>
  <c r="B25" i="21"/>
  <c r="I15" i="22" s="1"/>
  <c r="J15" i="22" s="1"/>
  <c r="C25" i="21"/>
  <c r="B26" i="21"/>
  <c r="I16" i="22" s="1"/>
  <c r="J16" i="22" s="1"/>
  <c r="C26" i="21"/>
  <c r="B27" i="21"/>
  <c r="I17" i="22" s="1"/>
  <c r="J17" i="22" s="1"/>
  <c r="C27" i="21"/>
  <c r="B28" i="21"/>
  <c r="I18" i="22" s="1"/>
  <c r="J18" i="22" s="1"/>
  <c r="C28" i="21"/>
  <c r="B29" i="21"/>
  <c r="I19" i="22" s="1"/>
  <c r="J19" i="22" s="1"/>
  <c r="C29" i="21"/>
  <c r="B30" i="21"/>
  <c r="I20" i="22" s="1"/>
  <c r="J20" i="22" s="1"/>
  <c r="C30" i="21"/>
  <c r="B31" i="21"/>
  <c r="I21" i="22" s="1"/>
  <c r="J21" i="22" s="1"/>
  <c r="C31" i="21"/>
  <c r="B32" i="21"/>
  <c r="I22" i="22" s="1"/>
  <c r="J22" i="22" s="1"/>
  <c r="C32" i="21"/>
  <c r="B33" i="21"/>
  <c r="I23" i="22" s="1"/>
  <c r="J23" i="22" s="1"/>
  <c r="C33" i="21"/>
  <c r="B34" i="21"/>
  <c r="I24" i="22" s="1"/>
  <c r="J24" i="22" s="1"/>
  <c r="C34" i="21"/>
  <c r="B35" i="21"/>
  <c r="I25" i="22" s="1"/>
  <c r="J25" i="22" s="1"/>
  <c r="C35" i="21"/>
  <c r="B36" i="21"/>
  <c r="I26" i="22" s="1"/>
  <c r="J26" i="22" s="1"/>
  <c r="C36" i="21"/>
  <c r="B37" i="21"/>
  <c r="I27" i="22" s="1"/>
  <c r="J27" i="22" s="1"/>
  <c r="C37" i="21"/>
  <c r="B38" i="21"/>
  <c r="I28" i="22" s="1"/>
  <c r="J28" i="22" s="1"/>
  <c r="C38" i="21"/>
  <c r="B39" i="21"/>
  <c r="I29" i="22" s="1"/>
  <c r="J29" i="22" s="1"/>
  <c r="C39" i="21"/>
  <c r="B40" i="21"/>
  <c r="I30" i="22" s="1"/>
  <c r="J30" i="22" s="1"/>
  <c r="C40" i="21"/>
  <c r="B41" i="21"/>
  <c r="I31" i="22" s="1"/>
  <c r="J31" i="22" s="1"/>
  <c r="C41" i="21"/>
  <c r="B42" i="21"/>
  <c r="I32" i="22" s="1"/>
  <c r="J32" i="22" s="1"/>
  <c r="C42" i="21"/>
  <c r="B43" i="21"/>
  <c r="I33" i="22" s="1"/>
  <c r="J33" i="22" s="1"/>
  <c r="C43" i="21"/>
  <c r="B44" i="21"/>
  <c r="I34" i="22" s="1"/>
  <c r="J34" i="22" s="1"/>
  <c r="C44" i="21"/>
  <c r="B45" i="21"/>
  <c r="I35" i="22" s="1"/>
  <c r="J35" i="22" s="1"/>
  <c r="C45" i="21"/>
  <c r="B46" i="21"/>
  <c r="I36" i="22" s="1"/>
  <c r="J36" i="22" s="1"/>
  <c r="C46" i="21"/>
  <c r="B47" i="21"/>
  <c r="I37" i="22" s="1"/>
  <c r="J37" i="22" s="1"/>
  <c r="C47" i="21"/>
  <c r="B48" i="21"/>
  <c r="I38" i="22" s="1"/>
  <c r="J38" i="22" s="1"/>
  <c r="C48" i="21"/>
  <c r="B49" i="21"/>
  <c r="I39" i="22" s="1"/>
  <c r="J39" i="22" s="1"/>
  <c r="C49" i="21"/>
  <c r="B50" i="21"/>
  <c r="I40" i="22" s="1"/>
  <c r="J40" i="22" s="1"/>
  <c r="C50" i="21"/>
  <c r="B51" i="21"/>
  <c r="I41" i="22" s="1"/>
  <c r="J41" i="22" s="1"/>
  <c r="C51" i="21"/>
  <c r="B52" i="21"/>
  <c r="I42" i="22" s="1"/>
  <c r="J42" i="22" s="1"/>
  <c r="C52" i="21"/>
  <c r="B53" i="21"/>
  <c r="I43" i="22" s="1"/>
  <c r="J43" i="22" s="1"/>
  <c r="C53" i="21"/>
  <c r="B54" i="21"/>
  <c r="I44" i="22" s="1"/>
  <c r="J44" i="22" s="1"/>
  <c r="C54" i="21"/>
  <c r="B55" i="21"/>
  <c r="I45" i="22" s="1"/>
  <c r="J45" i="22" s="1"/>
  <c r="C55" i="21"/>
  <c r="B56" i="21"/>
  <c r="I46" i="22" s="1"/>
  <c r="J46" i="22" s="1"/>
  <c r="C56" i="21"/>
  <c r="B57" i="21"/>
  <c r="I47" i="22" s="1"/>
  <c r="J47" i="22" s="1"/>
  <c r="C57" i="21"/>
  <c r="B58" i="21"/>
  <c r="I48" i="22" s="1"/>
  <c r="J48" i="22" s="1"/>
  <c r="C58" i="21"/>
  <c r="B59" i="21"/>
  <c r="I49" i="22" s="1"/>
  <c r="J49" i="22" s="1"/>
  <c r="C59" i="21"/>
  <c r="B60" i="21"/>
  <c r="I50" i="22" s="1"/>
  <c r="J50" i="22" s="1"/>
  <c r="C60" i="21"/>
  <c r="B61" i="21"/>
  <c r="I51" i="22" s="1"/>
  <c r="J51" i="22" s="1"/>
  <c r="C61" i="21"/>
  <c r="B62" i="21"/>
  <c r="I52" i="22" s="1"/>
  <c r="J52" i="22" s="1"/>
  <c r="C62" i="21"/>
  <c r="B63" i="21"/>
  <c r="I53" i="22" s="1"/>
  <c r="J53" i="22" s="1"/>
  <c r="C63" i="21"/>
  <c r="B64" i="21"/>
  <c r="I54" i="22" s="1"/>
  <c r="J54" i="22" s="1"/>
  <c r="C64" i="21"/>
  <c r="B65" i="21"/>
  <c r="I55" i="22" s="1"/>
  <c r="J55" i="22" s="1"/>
  <c r="C65" i="21"/>
  <c r="B66" i="21"/>
  <c r="I56" i="22" s="1"/>
  <c r="J56" i="22" s="1"/>
  <c r="C66" i="21"/>
  <c r="B67" i="21"/>
  <c r="I57" i="22" s="1"/>
  <c r="J57" i="22" s="1"/>
  <c r="C67" i="21"/>
  <c r="B68" i="21"/>
  <c r="I58" i="22" s="1"/>
  <c r="J58" i="22" s="1"/>
  <c r="C68" i="21"/>
  <c r="B69" i="21"/>
  <c r="I59" i="22" s="1"/>
  <c r="J59" i="22" s="1"/>
  <c r="C69" i="21"/>
  <c r="B70" i="21"/>
  <c r="I60" i="22" s="1"/>
  <c r="J60" i="22" s="1"/>
  <c r="C70" i="21"/>
  <c r="B3" i="5" l="1"/>
  <c r="BJ9" i="24" l="1"/>
  <c r="BT8" i="24"/>
  <c r="BS8" i="24"/>
  <c r="BR8" i="24"/>
  <c r="BQ8" i="24"/>
  <c r="BP8" i="24"/>
  <c r="BO8" i="24"/>
  <c r="BN8" i="24"/>
  <c r="BM8" i="24"/>
  <c r="BL8" i="24"/>
  <c r="BK8" i="24"/>
  <c r="BJ8" i="24"/>
  <c r="H94" i="23"/>
  <c r="P76" i="23"/>
  <c r="H76" i="23"/>
  <c r="P59" i="23"/>
  <c r="H59" i="23"/>
  <c r="P41" i="23"/>
  <c r="H41" i="23"/>
  <c r="P24" i="23"/>
  <c r="H24" i="23"/>
  <c r="P6" i="23"/>
  <c r="H6" i="23"/>
  <c r="J41" i="23"/>
  <c r="H113" i="23"/>
  <c r="G113" i="23"/>
  <c r="F113" i="23"/>
  <c r="E113" i="23"/>
  <c r="D113" i="23"/>
  <c r="C113" i="23"/>
  <c r="P96" i="23"/>
  <c r="O96" i="23"/>
  <c r="N96" i="23"/>
  <c r="M96" i="23"/>
  <c r="L96" i="23"/>
  <c r="K96" i="23"/>
  <c r="D18" i="21" l="1"/>
  <c r="D9" i="24" s="1"/>
  <c r="D19" i="21"/>
  <c r="D10" i="24" s="1"/>
  <c r="D20" i="21"/>
  <c r="D11" i="24" s="1"/>
  <c r="D21" i="21"/>
  <c r="D12" i="24" s="1"/>
  <c r="D22" i="21"/>
  <c r="D13" i="24" s="1"/>
  <c r="D23" i="21"/>
  <c r="D14" i="24" s="1"/>
  <c r="D24" i="21"/>
  <c r="D15" i="24" s="1"/>
  <c r="D25" i="21"/>
  <c r="D16" i="24" s="1"/>
  <c r="D26" i="21"/>
  <c r="D17" i="24" s="1"/>
  <c r="D27" i="21"/>
  <c r="D18" i="24" s="1"/>
  <c r="D28" i="21"/>
  <c r="D19" i="24" s="1"/>
  <c r="D29" i="21"/>
  <c r="D20" i="24" s="1"/>
  <c r="D30" i="21"/>
  <c r="D21" i="24" s="1"/>
  <c r="D31" i="21"/>
  <c r="D22" i="24" s="1"/>
  <c r="D32" i="21"/>
  <c r="D23" i="24" s="1"/>
  <c r="D33" i="21"/>
  <c r="D24" i="24" s="1"/>
  <c r="D34" i="21"/>
  <c r="D25" i="24" s="1"/>
  <c r="D35" i="21"/>
  <c r="D26" i="24" s="1"/>
  <c r="D36" i="21"/>
  <c r="D27" i="24" s="1"/>
  <c r="D37" i="21"/>
  <c r="D28" i="24" s="1"/>
  <c r="D38" i="21"/>
  <c r="D29" i="24" s="1"/>
  <c r="D39" i="21"/>
  <c r="D30" i="24" s="1"/>
  <c r="D40" i="21"/>
  <c r="D31" i="24" s="1"/>
  <c r="D41" i="21"/>
  <c r="D32" i="24" s="1"/>
  <c r="D42" i="21"/>
  <c r="D33" i="24" s="1"/>
  <c r="D43" i="21"/>
  <c r="D34" i="24" s="1"/>
  <c r="D44" i="21"/>
  <c r="D35" i="24" s="1"/>
  <c r="D45" i="21"/>
  <c r="D36" i="24" s="1"/>
  <c r="D46" i="21"/>
  <c r="D37" i="24" s="1"/>
  <c r="D47" i="21"/>
  <c r="D38" i="24" s="1"/>
  <c r="D48" i="21"/>
  <c r="D39" i="24" s="1"/>
  <c r="D49" i="21"/>
  <c r="D40" i="24" s="1"/>
  <c r="D50" i="21"/>
  <c r="D41" i="24" s="1"/>
  <c r="D51" i="21"/>
  <c r="D42" i="24" s="1"/>
  <c r="D52" i="21"/>
  <c r="D43" i="24" s="1"/>
  <c r="D53" i="21"/>
  <c r="D44" i="24" s="1"/>
  <c r="D54" i="21"/>
  <c r="D45" i="24" s="1"/>
  <c r="D55" i="21"/>
  <c r="D46" i="24" s="1"/>
  <c r="D56" i="21"/>
  <c r="D47" i="24" s="1"/>
  <c r="D57" i="21"/>
  <c r="D48" i="24" s="1"/>
  <c r="D58" i="21"/>
  <c r="D49" i="24" s="1"/>
  <c r="D59" i="21"/>
  <c r="D50" i="24" s="1"/>
  <c r="D60" i="21"/>
  <c r="D51" i="24" s="1"/>
  <c r="D61" i="21"/>
  <c r="D52" i="24" s="1"/>
  <c r="D62" i="21"/>
  <c r="D53" i="24" s="1"/>
  <c r="D63" i="21"/>
  <c r="D54" i="24" s="1"/>
  <c r="D64" i="21"/>
  <c r="D55" i="24" s="1"/>
  <c r="D65" i="21"/>
  <c r="D56" i="24" s="1"/>
  <c r="D66" i="21"/>
  <c r="D57" i="24" s="1"/>
  <c r="D67" i="21"/>
  <c r="D58" i="24" s="1"/>
  <c r="D68" i="21"/>
  <c r="D59" i="24" s="1"/>
  <c r="D69" i="21"/>
  <c r="D60" i="24" s="1"/>
  <c r="D70" i="21"/>
  <c r="D61" i="24" s="1"/>
  <c r="D17" i="21"/>
  <c r="D8" i="24" s="1"/>
  <c r="O17" i="21"/>
  <c r="N17" i="21"/>
  <c r="M17" i="21"/>
  <c r="E78" i="23" l="1"/>
  <c r="H78" i="23"/>
  <c r="D78" i="23"/>
  <c r="G78" i="23"/>
  <c r="C78" i="23"/>
  <c r="F78" i="23"/>
  <c r="O78" i="23"/>
  <c r="K78" i="23"/>
  <c r="N78" i="23"/>
  <c r="M78" i="23"/>
  <c r="P78" i="23"/>
  <c r="L78" i="23"/>
  <c r="E96" i="23"/>
  <c r="H96" i="23"/>
  <c r="D96" i="23"/>
  <c r="G96" i="23"/>
  <c r="C96" i="23"/>
  <c r="F96" i="23"/>
  <c r="L17" i="21"/>
  <c r="K17" i="21"/>
  <c r="J17" i="21"/>
  <c r="I17" i="21"/>
  <c r="H17" i="21"/>
  <c r="G17" i="21"/>
  <c r="F17" i="21"/>
  <c r="E17" i="21"/>
  <c r="P61" i="23" l="1"/>
  <c r="O61" i="23"/>
  <c r="K61" i="23"/>
  <c r="N61" i="23"/>
  <c r="M61" i="23"/>
  <c r="L61" i="23"/>
  <c r="M43" i="23"/>
  <c r="P43" i="23"/>
  <c r="L43" i="23"/>
  <c r="O43" i="23"/>
  <c r="K43" i="23"/>
  <c r="N43" i="23"/>
  <c r="G61" i="23"/>
  <c r="C61" i="23"/>
  <c r="F61" i="23"/>
  <c r="E61" i="23"/>
  <c r="H61" i="23"/>
  <c r="D61" i="23"/>
  <c r="E31" i="22"/>
  <c r="F31" i="22" s="1"/>
  <c r="E30" i="22"/>
  <c r="F30" i="22" s="1"/>
  <c r="E29" i="22"/>
  <c r="F29" i="22" s="1"/>
  <c r="C29" i="22"/>
  <c r="C25" i="22"/>
  <c r="C23" i="22"/>
  <c r="C21" i="22"/>
  <c r="E33" i="22"/>
  <c r="E32" i="22"/>
  <c r="E28" i="22"/>
  <c r="E27" i="22"/>
  <c r="E26" i="22"/>
  <c r="E25" i="22" l="1"/>
  <c r="E24" i="22"/>
  <c r="E23" i="22"/>
  <c r="E22" i="22"/>
  <c r="F22" i="22" s="1"/>
  <c r="H43" i="23" l="1"/>
  <c r="G43" i="23"/>
  <c r="F43" i="23"/>
  <c r="E43" i="23"/>
  <c r="D43" i="23"/>
  <c r="C43" i="23"/>
  <c r="B179" i="5" l="1"/>
  <c r="B171" i="5"/>
  <c r="B163" i="5"/>
  <c r="B155" i="5"/>
  <c r="B147" i="5"/>
  <c r="B139" i="5"/>
  <c r="B131" i="5"/>
  <c r="B123" i="5"/>
  <c r="B115" i="5"/>
  <c r="B107" i="5"/>
  <c r="B99" i="5"/>
  <c r="B91" i="5"/>
  <c r="B83" i="5"/>
  <c r="B75" i="5"/>
  <c r="B67" i="5"/>
  <c r="B59" i="5"/>
  <c r="B51" i="5"/>
  <c r="B43" i="5"/>
  <c r="B35" i="5"/>
  <c r="B27" i="5"/>
  <c r="B19" i="5"/>
  <c r="B11" i="5"/>
  <c r="P203" i="23" l="1"/>
  <c r="O203" i="23"/>
  <c r="N203" i="23"/>
  <c r="M203" i="23"/>
  <c r="L203" i="23"/>
  <c r="K203" i="23"/>
  <c r="J201" i="23"/>
  <c r="J219" i="23"/>
  <c r="B219" i="23"/>
  <c r="B201" i="23"/>
  <c r="J183" i="23"/>
  <c r="B183" i="23"/>
  <c r="J165" i="23"/>
  <c r="B165" i="23"/>
  <c r="J147" i="23"/>
  <c r="B147" i="23"/>
  <c r="J129" i="23"/>
  <c r="B129" i="23"/>
  <c r="B111" i="23"/>
  <c r="J94" i="23"/>
  <c r="B94" i="23"/>
  <c r="J76" i="23"/>
  <c r="B76" i="23"/>
  <c r="J59" i="23"/>
  <c r="B59" i="23"/>
  <c r="B41" i="23"/>
  <c r="P167" i="23"/>
  <c r="O167" i="23"/>
  <c r="N167" i="23"/>
  <c r="M167" i="23"/>
  <c r="L167" i="23"/>
  <c r="K167" i="23"/>
  <c r="H167" i="23"/>
  <c r="G167" i="23"/>
  <c r="F167" i="23"/>
  <c r="E167" i="23"/>
  <c r="D167" i="23"/>
  <c r="C167" i="23"/>
  <c r="P149" i="23"/>
  <c r="O149" i="23"/>
  <c r="N149" i="23"/>
  <c r="M149" i="23"/>
  <c r="L149" i="23"/>
  <c r="K149" i="23"/>
  <c r="H149" i="23"/>
  <c r="G149" i="23"/>
  <c r="F149" i="23"/>
  <c r="E149" i="23"/>
  <c r="D149" i="23"/>
  <c r="C149" i="23"/>
  <c r="P131" i="23"/>
  <c r="O131" i="23"/>
  <c r="N131" i="23"/>
  <c r="M131" i="23"/>
  <c r="L131" i="23"/>
  <c r="K131" i="23"/>
  <c r="H131" i="23"/>
  <c r="G131" i="23"/>
  <c r="F131" i="23"/>
  <c r="E131" i="23"/>
  <c r="D131" i="23"/>
  <c r="C131" i="23"/>
  <c r="G56" i="23"/>
  <c r="C185" i="23"/>
  <c r="D185" i="23"/>
  <c r="E185" i="23"/>
  <c r="F185" i="23"/>
  <c r="G185" i="23"/>
  <c r="H185" i="23"/>
  <c r="K185" i="23"/>
  <c r="L185" i="23"/>
  <c r="M185" i="23"/>
  <c r="N185" i="23"/>
  <c r="O185" i="23"/>
  <c r="P185" i="23"/>
  <c r="C203" i="23"/>
  <c r="D203" i="23"/>
  <c r="E203" i="23"/>
  <c r="F203" i="23"/>
  <c r="G203" i="23"/>
  <c r="H203" i="23"/>
  <c r="C221" i="23"/>
  <c r="D221" i="23"/>
  <c r="E221" i="23"/>
  <c r="F221" i="23"/>
  <c r="G221" i="23"/>
  <c r="H221" i="23"/>
  <c r="K221" i="23"/>
  <c r="L221" i="23"/>
  <c r="M221" i="23"/>
  <c r="N221" i="23"/>
  <c r="O221" i="23"/>
  <c r="P221" i="23"/>
  <c r="B237" i="23"/>
  <c r="J237" i="23"/>
  <c r="C239" i="23"/>
  <c r="D239" i="23"/>
  <c r="E239" i="23"/>
  <c r="F239" i="23"/>
  <c r="G239" i="23"/>
  <c r="H239" i="23"/>
  <c r="K239" i="23"/>
  <c r="O252" i="23" s="1"/>
  <c r="L239" i="23"/>
  <c r="M239" i="23"/>
  <c r="N239" i="23"/>
  <c r="O239" i="23"/>
  <c r="P239" i="23"/>
  <c r="G252" i="23"/>
  <c r="D43" i="22"/>
  <c r="D42" i="22"/>
  <c r="D41" i="22"/>
  <c r="D40" i="22"/>
  <c r="D39" i="22"/>
  <c r="D38" i="22"/>
  <c r="D37" i="22"/>
  <c r="D36" i="22"/>
  <c r="D35" i="22"/>
  <c r="E35" i="22"/>
  <c r="F35" i="22" s="1"/>
  <c r="E36" i="22"/>
  <c r="F36" i="22" s="1"/>
  <c r="E37" i="22"/>
  <c r="F37" i="22" s="1"/>
  <c r="E38" i="22"/>
  <c r="F38" i="22" s="1"/>
  <c r="E39" i="22"/>
  <c r="F39" i="22" s="1"/>
  <c r="E40" i="22"/>
  <c r="F40" i="22" s="1"/>
  <c r="E41" i="22"/>
  <c r="F41" i="22" s="1"/>
  <c r="E42" i="22"/>
  <c r="F42" i="22" s="1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F26" i="22"/>
  <c r="F27" i="22"/>
  <c r="F28" i="22"/>
  <c r="F32" i="22"/>
  <c r="F33" i="22"/>
  <c r="E34" i="22"/>
  <c r="F34" i="22" s="1"/>
  <c r="E43" i="22"/>
  <c r="F43" i="22" s="1"/>
  <c r="O91" i="23" l="1"/>
  <c r="O144" i="23"/>
  <c r="O162" i="23"/>
  <c r="O180" i="23"/>
  <c r="G74" i="23"/>
  <c r="G91" i="23"/>
  <c r="G109" i="23"/>
  <c r="G126" i="23"/>
  <c r="G144" i="23"/>
  <c r="G162" i="23"/>
  <c r="G180" i="23"/>
  <c r="O109" i="23"/>
  <c r="O234" i="23"/>
  <c r="O56" i="23"/>
  <c r="O74" i="23"/>
  <c r="O216" i="23"/>
  <c r="O198" i="23"/>
  <c r="G234" i="23"/>
  <c r="G198" i="23"/>
  <c r="G216" i="23"/>
  <c r="H257" i="23" l="1"/>
  <c r="G257" i="23"/>
  <c r="F257" i="23"/>
  <c r="E257" i="23"/>
  <c r="D257" i="23"/>
  <c r="C257" i="23"/>
  <c r="B255" i="23"/>
  <c r="E21" i="22"/>
  <c r="F21" i="22" s="1"/>
  <c r="E311" i="23" l="1"/>
  <c r="H311" i="23"/>
  <c r="D311" i="23"/>
  <c r="G311" i="23"/>
  <c r="C311" i="23"/>
  <c r="F311" i="23"/>
  <c r="F25" i="22"/>
  <c r="P275" i="23" l="1"/>
  <c r="O275" i="23"/>
  <c r="N275" i="23"/>
  <c r="M275" i="23"/>
  <c r="L275" i="23"/>
  <c r="K275" i="23"/>
  <c r="H275" i="23"/>
  <c r="G275" i="23"/>
  <c r="F275" i="23"/>
  <c r="E275" i="23"/>
  <c r="D275" i="23"/>
  <c r="C275" i="23"/>
  <c r="G324" i="23" l="1"/>
  <c r="H293" i="23" l="1"/>
  <c r="G293" i="23"/>
  <c r="F293" i="23"/>
  <c r="E293" i="23"/>
  <c r="D293" i="23"/>
  <c r="C293" i="23"/>
  <c r="J291" i="23"/>
  <c r="B291" i="23"/>
  <c r="J273" i="23"/>
  <c r="B273" i="23"/>
  <c r="J24" i="23" l="1"/>
  <c r="B24" i="23"/>
  <c r="J6" i="23"/>
  <c r="B6" i="23"/>
  <c r="D9" i="22" l="1"/>
  <c r="P26" i="23" l="1"/>
  <c r="O26" i="23"/>
  <c r="N26" i="23"/>
  <c r="M26" i="23"/>
  <c r="L26" i="23"/>
  <c r="K26" i="23"/>
  <c r="H26" i="23"/>
  <c r="G26" i="23"/>
  <c r="F26" i="23"/>
  <c r="E26" i="23"/>
  <c r="D26" i="23"/>
  <c r="C26" i="23"/>
  <c r="P8" i="23"/>
  <c r="O8" i="23"/>
  <c r="N8" i="23"/>
  <c r="M8" i="23"/>
  <c r="L8" i="23"/>
  <c r="K8" i="23"/>
  <c r="H8" i="23"/>
  <c r="G8" i="23"/>
  <c r="F8" i="23"/>
  <c r="E8" i="23"/>
  <c r="D8" i="23"/>
  <c r="C8" i="23"/>
  <c r="G306" i="23" l="1"/>
  <c r="O288" i="23"/>
  <c r="O306" i="23"/>
  <c r="G270" i="23"/>
  <c r="G288" i="23"/>
  <c r="O21" i="23"/>
  <c r="G39" i="23"/>
  <c r="O39" i="23"/>
  <c r="G21" i="23"/>
  <c r="F24" i="22"/>
  <c r="F23" i="22"/>
  <c r="D10" i="22" l="1"/>
  <c r="I7" i="22"/>
  <c r="J7" i="22" s="1"/>
  <c r="D8" i="22" l="1"/>
</calcChain>
</file>

<file path=xl/comments1.xml><?xml version="1.0" encoding="utf-8"?>
<comments xmlns="http://schemas.openxmlformats.org/spreadsheetml/2006/main">
  <authors>
    <author>Valued Acer Customer</author>
  </authors>
  <commentList>
    <comment ref="H10" authorId="0">
      <text>
        <r>
          <rPr>
            <sz val="10"/>
            <color indexed="81"/>
            <rFont val="Arial"/>
            <family val="2"/>
          </rPr>
          <t>Contoh : PRESTASI BULAN MAC 2015</t>
        </r>
      </text>
    </comment>
    <comment ref="H15" authorId="0">
      <text>
        <r>
          <rPr>
            <sz val="10"/>
            <color indexed="81"/>
            <rFont val="Arial"/>
            <family val="2"/>
          </rPr>
          <t>Contoh : 54 Orang</t>
        </r>
      </text>
    </comment>
    <comment ref="H16" authorId="0">
      <text>
        <r>
          <rPr>
            <sz val="10"/>
            <color indexed="81"/>
            <rFont val="Arial"/>
            <family val="2"/>
          </rPr>
          <t xml:space="preserve">Isikan </t>
        </r>
        <r>
          <rPr>
            <b/>
            <sz val="10"/>
            <color indexed="81"/>
            <rFont val="Arial"/>
            <family val="2"/>
          </rPr>
          <t>TARIKH LAPORAN</t>
        </r>
        <r>
          <rPr>
            <sz val="10"/>
            <color indexed="81"/>
            <rFont val="Arial"/>
            <family val="2"/>
          </rPr>
          <t xml:space="preserve"> dibuat. 
Contoh : 1 APRIL 2015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P16" authorId="0">
      <text>
        <r>
          <rPr>
            <sz val="12"/>
            <color indexed="81"/>
            <rFont val="Arial"/>
            <family val="2"/>
          </rPr>
          <t xml:space="preserve">ISIKAN TAHAP PENGUASAAN KESELURUHAN MURID BAGI </t>
        </r>
        <r>
          <rPr>
            <b/>
            <sz val="12"/>
            <color indexed="81"/>
            <rFont val="Arial"/>
            <family val="2"/>
          </rPr>
          <t xml:space="preserve">KOMPONEN SENI VISUAL </t>
        </r>
        <r>
          <rPr>
            <sz val="12"/>
            <color indexed="81"/>
            <rFont val="Arial"/>
            <family val="2"/>
          </rPr>
          <t>BERDASARKAN PENILAIAN PROFESIONAL GURU (</t>
        </r>
        <r>
          <rPr>
            <b/>
            <sz val="12"/>
            <color indexed="81"/>
            <rFont val="Arial"/>
            <family val="2"/>
          </rPr>
          <t>SKALA 1 HINGGA 6)</t>
        </r>
      </text>
    </comment>
    <comment ref="Q16" authorId="0">
      <text>
        <r>
          <rPr>
            <sz val="12"/>
            <color indexed="81"/>
            <rFont val="Arial"/>
            <family val="2"/>
          </rPr>
          <t xml:space="preserve">ISIKAN TAHAP PENGUASAAN KESELURUHAN MURID BAGI </t>
        </r>
        <r>
          <rPr>
            <b/>
            <sz val="12"/>
            <color indexed="81"/>
            <rFont val="Arial"/>
            <family val="2"/>
          </rPr>
          <t xml:space="preserve">KOMPONEN MUZIK </t>
        </r>
        <r>
          <rPr>
            <sz val="12"/>
            <color indexed="81"/>
            <rFont val="Arial"/>
            <family val="2"/>
          </rPr>
          <t>BERDASARKAN PENILAIAN PROFESIONAL GURU</t>
        </r>
        <r>
          <rPr>
            <b/>
            <sz val="12"/>
            <color indexed="81"/>
            <rFont val="Arial"/>
            <family val="2"/>
          </rPr>
          <t xml:space="preserve"> (SKALA 1 HINGGA 6)</t>
        </r>
      </text>
    </comment>
  </commentList>
</comments>
</file>

<file path=xl/comments3.xml><?xml version="1.0" encoding="utf-8"?>
<comments xmlns="http://schemas.openxmlformats.org/spreadsheetml/2006/main">
  <authors>
    <author>Mohd Shazlan Shahudin</author>
  </authors>
  <commentList>
    <comment ref="D14" authorId="0">
      <text>
        <r>
          <rPr>
            <sz val="9"/>
            <color indexed="81"/>
            <rFont val="Tahoma"/>
            <family val="2"/>
          </rPr>
          <t xml:space="preserve"> ISIKAN TARIKH PELAPORAN
</t>
        </r>
      </text>
    </comment>
  </commentList>
</comments>
</file>

<file path=xl/sharedStrings.xml><?xml version="1.0" encoding="utf-8"?>
<sst xmlns="http://schemas.openxmlformats.org/spreadsheetml/2006/main" count="774" uniqueCount="318">
  <si>
    <t>JANTINA</t>
  </si>
  <si>
    <t>:</t>
  </si>
  <si>
    <t>Nama Murid</t>
  </si>
  <si>
    <t>Jantina</t>
  </si>
  <si>
    <t>Kelas</t>
  </si>
  <si>
    <t>Tarikh Pelaporan</t>
  </si>
  <si>
    <t>TAFSIRAN</t>
  </si>
  <si>
    <t>BIL.</t>
  </si>
  <si>
    <t xml:space="preserve"> NAMA MURID</t>
  </si>
  <si>
    <t>L</t>
  </si>
  <si>
    <t>KELAS:</t>
  </si>
  <si>
    <t>P</t>
  </si>
  <si>
    <t>TAHAP PENGUASAAN</t>
  </si>
  <si>
    <t>SEKOLAH :</t>
  </si>
  <si>
    <t>ALAMAT :</t>
  </si>
  <si>
    <t>PENILAIAN :</t>
  </si>
  <si>
    <t>BIL. MURID</t>
  </si>
  <si>
    <t>TP 1</t>
  </si>
  <si>
    <t>TP 2</t>
  </si>
  <si>
    <t xml:space="preserve"> TP 3</t>
  </si>
  <si>
    <t>TP 4</t>
  </si>
  <si>
    <t>TP  5</t>
  </si>
  <si>
    <t>TP 6</t>
  </si>
  <si>
    <t>JUMLAH</t>
  </si>
  <si>
    <t>MURID</t>
  </si>
  <si>
    <t>NO. MY KID / NO. KAD PENGENALAN</t>
  </si>
  <si>
    <t>NOTA : JANGAN PADAM DATA INI!</t>
  </si>
  <si>
    <t>MATA PELAJARAN</t>
  </si>
  <si>
    <t>TAHAP PENGUASAAN KESELURUHAN</t>
  </si>
  <si>
    <t>No. MY KID</t>
  </si>
  <si>
    <t>KESELURUHAN</t>
  </si>
  <si>
    <t>Sangat Terhad</t>
  </si>
  <si>
    <t>Terhad</t>
  </si>
  <si>
    <t>Memuaskan</t>
  </si>
  <si>
    <t>Baik</t>
  </si>
  <si>
    <t>Sangat Baik</t>
  </si>
  <si>
    <t>Cemerlang</t>
  </si>
  <si>
    <t xml:space="preserve"> </t>
  </si>
  <si>
    <t>ULASAN GURU :</t>
  </si>
  <si>
    <t>MURID 6</t>
  </si>
  <si>
    <t>MURID 7</t>
  </si>
  <si>
    <t>MURID 8</t>
  </si>
  <si>
    <t>MURID 9</t>
  </si>
  <si>
    <t>MURID 10</t>
  </si>
  <si>
    <t>MURID 11</t>
  </si>
  <si>
    <t>MURID 12</t>
  </si>
  <si>
    <t>MURID 13</t>
  </si>
  <si>
    <t>MURID 14</t>
  </si>
  <si>
    <t>MURID 15</t>
  </si>
  <si>
    <t>MURID 16</t>
  </si>
  <si>
    <t>MURID 17</t>
  </si>
  <si>
    <t>MURID 18</t>
  </si>
  <si>
    <t>MURID 19</t>
  </si>
  <si>
    <t>MURID 20</t>
  </si>
  <si>
    <t>MURID 21</t>
  </si>
  <si>
    <t>MURID 22</t>
  </si>
  <si>
    <t>MURID 23</t>
  </si>
  <si>
    <t>MURID 24</t>
  </si>
  <si>
    <t>MURID 25</t>
  </si>
  <si>
    <t>MURID 26</t>
  </si>
  <si>
    <t>MURID 27</t>
  </si>
  <si>
    <t>MURID 28</t>
  </si>
  <si>
    <t>MURID 29</t>
  </si>
  <si>
    <t>MURID 30</t>
  </si>
  <si>
    <t>MURID 31</t>
  </si>
  <si>
    <t>MURID 32</t>
  </si>
  <si>
    <t>MURID 33</t>
  </si>
  <si>
    <t>MURID 34</t>
  </si>
  <si>
    <t>MURID 35</t>
  </si>
  <si>
    <t>MURID 36</t>
  </si>
  <si>
    <t>MURID 37</t>
  </si>
  <si>
    <t>MURID 38</t>
  </si>
  <si>
    <t>MURID 39</t>
  </si>
  <si>
    <t>MURID 40</t>
  </si>
  <si>
    <t>MURID 41</t>
  </si>
  <si>
    <t>MURID 42</t>
  </si>
  <si>
    <t>MURID 43</t>
  </si>
  <si>
    <t>MURID 44</t>
  </si>
  <si>
    <t>MURID 45</t>
  </si>
  <si>
    <t>MURID 46</t>
  </si>
  <si>
    <t>MURID 47</t>
  </si>
  <si>
    <t>MURID 48</t>
  </si>
  <si>
    <t>MURID 49</t>
  </si>
  <si>
    <t>MURID 50</t>
  </si>
  <si>
    <t>MURID 51</t>
  </si>
  <si>
    <t>MURID 52</t>
  </si>
  <si>
    <t>MURID 53</t>
  </si>
  <si>
    <t>MURID 54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</si>
  <si>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</si>
  <si>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</si>
  <si>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</si>
  <si>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</si>
  <si>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</si>
  <si>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</si>
  <si>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</si>
  <si>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</si>
  <si>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</si>
  <si>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AC</t>
  </si>
  <si>
    <t>AD</t>
  </si>
  <si>
    <t>PENGLIBATAN</t>
  </si>
  <si>
    <t>KREATIVITI</t>
  </si>
  <si>
    <t>AMALAN NILAI MURNI</t>
  </si>
  <si>
    <t>SENI VISUAL</t>
  </si>
  <si>
    <t>MUZIK</t>
  </si>
  <si>
    <t>PROJEK KESENIAN</t>
  </si>
  <si>
    <t>MODUL BAHASA SENI</t>
  </si>
  <si>
    <t>MODUL KEMAHIRAN SENI</t>
  </si>
  <si>
    <t>MODUL KREATIVITI DAN INOVASI</t>
  </si>
  <si>
    <t>MODUL APRESIASI SENI</t>
  </si>
  <si>
    <t>Mengenal bahasa seni visual yang ada pada karya dalam bidang mengambar atau membuat corak dan rekaan atau membentuk dan membuat binaan atau kraf tradisional.</t>
  </si>
  <si>
    <t>Mengenal dan memahami bahasa seni visual yang ada pada karya dalam bidang mengambar atau membuat corak dan rekaan atau membentuk dan membuat binaan atau kraf tradisional.</t>
  </si>
  <si>
    <t>Mengenal, mengetahui dan membezakan bahasa seni visual yang ada pada karya dalam bidang mengambar atau membuat corak dan rekaan atau membentuk dan membuat binaan atau kraf tradisional.</t>
  </si>
  <si>
    <t>Mengenal, mengetahui dan membezakan bahasa seni visual yang ada pada karya dalam bidang mengambar atau membuat corak dan rekaan atau membentuk dan membuat binaan  atau kraf tradisional dengan betul.</t>
  </si>
  <si>
    <t>Mengenal, mengetahui dan membezakan bahasa seni visual yang ada pada karya dalam bidang mengambar  atau membuat corak dan rekaan atau membentuk dan membuat binaan atau kraf tradisional dengan betul dan konsisten.</t>
  </si>
  <si>
    <t>Mengenal, mengetahui dan membezakan bahasa seni visual yang ada pada karya dalam bidang mengambar , membuat corak dan rekaan,  membentuk dan membuat binaan serta kraf tradisional secara betul dan konsisten.</t>
  </si>
  <si>
    <t xml:space="preserve">Menunjukkan kemahiran seni visual yang terhad dalam bidang mengambar, membuat corak dan rekaan, membentuk dan membuat binaan serta mengenal kraf tradisional . </t>
  </si>
  <si>
    <t xml:space="preserve">Menunjukkan kemahiran seni visual yang minimum dalam bidang mengambar, membuat corak dan rekaan, membentuk dan membuat binaan serta mengenal kraf tradisional. </t>
  </si>
  <si>
    <t xml:space="preserve">Menunjukkan kemahiran seni visual yang sederhana dalam bidang mengambar, membuat corak dan rekaan, membentuk dan membuat binaan serta mengenal kraf tradisional. </t>
  </si>
  <si>
    <t xml:space="preserve">Menunjukkan kemahiran seni visual yang baik dalam bidang mengambar, membuat corak dan rekaan, membentuk dan membuat binaan serta mengenal kraf tradisional. </t>
  </si>
  <si>
    <t xml:space="preserve">Menunjukkan kemahiran seni visual yang cemerlang dalam bidang mengambar, membuat corak dan rekaan, membentuk dan membuat binaan serta mengenal kraf tradisional . </t>
  </si>
  <si>
    <t xml:space="preserve">Menunjukkan kemahiran seni visual yang sangat cemerlang dalam bidang mengambar, membuat corak dan rekaan, membentuk dan membuat binaan serta mengenal kraf tradisional . </t>
  </si>
  <si>
    <t xml:space="preserve">Menghasilkan karya yang menunjukkan pengolahan idea dengan bimbingan.  </t>
  </si>
  <si>
    <t xml:space="preserve">Menghasilkan karya yang menunjukkan pengolahan idea dengan bimbingan yang minimun. </t>
  </si>
  <si>
    <t xml:space="preserve">Menghasilkan karya yang menunjukkan pengolahan idea yang baik tanpa bimbingan.  </t>
  </si>
  <si>
    <t xml:space="preserve">Menghasilkan karya kreatif yang menunjukkan pengolahan idea yang inovatif.  </t>
  </si>
  <si>
    <t xml:space="preserve">Menghasilkan karya kreatif  yang menunjukkan pengolahan idea yang inovatif dan konsisten. </t>
  </si>
  <si>
    <t xml:space="preserve">Menghasilkan karya kreatif  yang menunjukkan pengolahan idea yang inovatif dan konsisten serta menjadi contoh. </t>
  </si>
  <si>
    <t xml:space="preserve">Membuat ulasan terhadap hasil karya sendiri. </t>
  </si>
  <si>
    <t xml:space="preserve">Membuat ulasan terhadap hasil karya sendiri dan rakan. </t>
  </si>
  <si>
    <t xml:space="preserve">Membuat ulasan terhadap hasil karya seni dengan menghubungkaitkan bahasa seni. </t>
  </si>
  <si>
    <t xml:space="preserve">Membuat ulasan terhadap hasil karya seni dengan menghubungkaitkan bahasa seni, serta teknik dan proses. </t>
  </si>
  <si>
    <t xml:space="preserve">Membuat ulasan terhadap hasil karya seni dengan menghubungkaitkan budaya. </t>
  </si>
  <si>
    <t xml:space="preserve">Membuat ulasan terhadap hasil karya seni dengan menghubungkaitkan seni visual dengan budaya dan disiplin ilmu yang lain.  </t>
  </si>
  <si>
    <t>Mengenal pic tinggi dan rendah atau dinamik kuat dan lembut atau warna ton suara manusia dan muzik.</t>
  </si>
  <si>
    <t>Mengenal dan memahami pic tinggi dan rendah atau dinamik kuat dan lembut atau warna ton suara manusia dan muzik.</t>
  </si>
  <si>
    <t>Mengenal, mengetahui dan membezakan pic tinggi dan rendah atau dinamik kuat dan lembut atau warna ton suara manusia dan muzik.</t>
  </si>
  <si>
    <t>Mengenal, mengetahui dan membezakan pic tinggi dan rendah atau dinamik kuat dan lembut atau warna ton suara manusia dan muzik dengan betul.</t>
  </si>
  <si>
    <t>Mengenal, mengetahui dan membezakan pic tinggi dan rendah atau dinamik kuat dan lembut atau warna ton suara manusia dan muzik dengan betul dan konsisten.</t>
  </si>
  <si>
    <t>Mengenal, mengetahui dan membezakan pic tinggi dan rendah, dinamik kuat dan lembut serta warna ton suara manusia dan muzik secara betul dan konsisten.</t>
  </si>
  <si>
    <t>Mengajuk pic atau corak irama atau meniru pergerakan.</t>
  </si>
  <si>
    <t>Mengajuk  pic dan corak irama serta meniru pergerakan.</t>
  </si>
  <si>
    <t>Bernyanyi mengikut tempo atau memainkan detik lagu mengikut tempo atau melakukan pergerakan mengikut tempo  berdasarkan lirik lagu.</t>
  </si>
  <si>
    <t>Bernyanyi dengan sebutan yang betul mengikut tempo atau memainkan detik dan corak irama melodi  mengikut tempo atau melakukan pergerakan mengikut tempo berdasarkan detik dan lirik lagu.</t>
  </si>
  <si>
    <t>Bernyanyi dengan sebutan dan pic yang betul mengikut tempo, memainkan corak irama mengikut tempo berdasarkan skor ikon dan melakukan pergerakan dengan membuat interpretasi berdasarkan muzik yang didengar.</t>
  </si>
  <si>
    <t>Bernyanyi dengan sebutan dan pic yang betul mengikut tempo, memainkan corak irama mengikut tempo berdasarkan skor ikon dan melakukan pergerakan dengan membuat interpretasi berdasarkan muzik yang didengar secara ekspresif.</t>
  </si>
  <si>
    <t>Mengajuk corak irama yang didengar atau mengenalpasti bunyi yang didengar.</t>
  </si>
  <si>
    <t>Mengajuk corak irama yang didengar dan mengenalpasti bunyi yang didengar.</t>
  </si>
  <si>
    <t>Menghasilkan pelbagai bunyi atau corak irama.</t>
  </si>
  <si>
    <t>Menghasilkan pelbagai bunyi dan corak irama.</t>
  </si>
  <si>
    <t>Merancang dan menghasilkan karya muzik.</t>
  </si>
  <si>
    <t>Merancang, menghasilkan karya muzik dan mempersembahkan karya  tersebut.</t>
  </si>
  <si>
    <t>Mengecam jenis muzik yang didengar.</t>
  </si>
  <si>
    <t xml:space="preserve">Mengecam dan menyatakan jenis muzik.  </t>
  </si>
  <si>
    <t xml:space="preserve">Mengecam dan menyatakan jenis muzik serta masyarakat yang mengamalkan muzik tersebut. </t>
  </si>
  <si>
    <t>Menghuraikan jenis muzik yang didengar.</t>
  </si>
  <si>
    <t>Menghuraikan jenis muzik pilihan sendiri yang didengar.</t>
  </si>
  <si>
    <t>Menghuraikan jenis muzik pilihan sendiri yang didengar dengan menyatakan unsur penting yang terdapat dalam genre tersebut.</t>
  </si>
  <si>
    <t>TAHAP 
PENGUASAAN</t>
  </si>
  <si>
    <t>BAIK</t>
  </si>
  <si>
    <t>MEMUASKAN</t>
  </si>
  <si>
    <t>CEMERLANG</t>
  </si>
  <si>
    <t>Murid tahu perkara asas kesenian atau boleh melakukan kemahiran asas seni atau memberi respon terhadap perkara asas dalam kesenian.</t>
  </si>
  <si>
    <t>Murid menunjukkan kefahaman tentang kesenian untuk melakukan kemahiran seni.</t>
  </si>
  <si>
    <t>Murid  boleh menggunakan pengetahuan dan kefahaman tentang kesenian untuk melaksanakan sesuatu kemahiran seni.</t>
  </si>
  <si>
    <t>Murid  boleh mengaplikasikan pengetahuan dan kefahaman tentang kesenian untuk melaksanakan sesuatu kemahiran seni pada situasi baharu.</t>
  </si>
  <si>
    <t>Murid  boleh mengaplikasikan pengetahuan dan kefahaman tentang kesenian untuk melaksanakan sesuatu kemahiran seni pada situasi baru secara sistematik dan konsisten.</t>
  </si>
  <si>
    <t>Murid  boleh mengaplikasikan pengetahuan dan kefahaman tentang kesenian untuk melaksanakan sesuatu kemahiran seni pada situasi baru secara sistematik dan konsisten serta boleh menunjuk cara kepada rakan yang lain.</t>
  </si>
  <si>
    <t>Semua ahli memainkan peranan dengan cemerlang sebelum, semasa dan selepas persembahan.</t>
  </si>
  <si>
    <t>Beberapa ahli memainkan peranan dengan cemerlang sebelum, semasa dan selepas persembahan</t>
  </si>
  <si>
    <t>Setiap ahli memainkan peranan dengan kurang cemerlang sebelum, semasa dan selepas persembahan.</t>
  </si>
  <si>
    <t>Menterjemahkan idea secara kreatif dan inovatif dalam persembahan.</t>
  </si>
  <si>
    <t>Menterjemahkan idea secara kreatif dalam persembahan.</t>
  </si>
  <si>
    <t>Menterjemahkan idea dalam persembahan.</t>
  </si>
  <si>
    <t>Semua ahli mempamerkan amalan nilai murni untuk menjayakan persembahan.</t>
  </si>
  <si>
    <t>Beberapa ahli mempamerkan amalan nilai murni untuk menjayakan persembahan.</t>
  </si>
  <si>
    <t>Setiap ahli kurang mempamerkan amalan nilai murni untuk menjayakan persembahan.</t>
  </si>
  <si>
    <t>BIL</t>
  </si>
  <si>
    <t>NAMA MURID</t>
  </si>
  <si>
    <t>NO. MY KID</t>
  </si>
  <si>
    <t>MODUL KREATIVITI SENI</t>
  </si>
  <si>
    <r>
      <rPr>
        <b/>
        <sz val="11"/>
        <color rgb="FF000000"/>
        <rFont val="Arial"/>
        <family val="2"/>
      </rPr>
      <t>Mengenal, mengetahui dan membezakan</t>
    </r>
    <r>
      <rPr>
        <sz val="11"/>
        <color rgb="FF000000"/>
        <rFont val="Arial"/>
        <family val="2"/>
      </rPr>
      <t xml:space="preserve"> bahasa seni visual yang ada pada karya dalam bidang:
-  mengambar 
 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membuat corak 
   dan rekaan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membentuk dan 
  membuat binaan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kraf tradisional.</t>
    </r>
  </si>
  <si>
    <r>
      <rPr>
        <b/>
        <sz val="11"/>
        <color rgb="FF000000"/>
        <rFont val="Arial"/>
        <family val="2"/>
      </rPr>
      <t>Mengenal, mengetahui dan membezakan dengan betul</t>
    </r>
    <r>
      <rPr>
        <sz val="11"/>
        <color rgb="FF000000"/>
        <rFont val="Arial"/>
        <family val="2"/>
      </rPr>
      <t xml:space="preserve"> bahasa seni visual yang ada pada karya dalam bidang:
-  mengambar 
 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membuat corak 
   dan rekaan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membentuk dan 
  membuat binaan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kraf tradisional.</t>
    </r>
  </si>
  <si>
    <r>
      <rPr>
        <b/>
        <sz val="11"/>
        <color rgb="FF000000"/>
        <rFont val="Arial"/>
        <family val="2"/>
      </rPr>
      <t xml:space="preserve">Mengenal, mengetahui dan membezakan dengan betul dan konsisten </t>
    </r>
    <r>
      <rPr>
        <sz val="11"/>
        <color rgb="FF000000"/>
        <rFont val="Arial"/>
        <family val="2"/>
      </rPr>
      <t xml:space="preserve">bahasa seni visual yang ada pada karya dalam bidang:
-  mengambar 
 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membuat corak 
   dan rekaan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membentuk dan 
  membuat binaan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kraf tradisional.</t>
    </r>
  </si>
  <si>
    <r>
      <rPr>
        <b/>
        <sz val="11"/>
        <color rgb="FF000000"/>
        <rFont val="Arial"/>
        <family val="2"/>
      </rPr>
      <t xml:space="preserve">Mengenal, mengetahui dan membezakan dengan betul dan konsisten </t>
    </r>
    <r>
      <rPr>
        <sz val="11"/>
        <color rgb="FF000000"/>
        <rFont val="Arial"/>
        <family val="2"/>
      </rPr>
      <t>bahasa seni visual yang ada pada karya dalam bidang:
-  mengambar 
- membuat corak 
   dan rekaan 
- membentuk
  dan membuat
   binaan 
- kraf tradisional.</t>
    </r>
  </si>
  <si>
    <r>
      <rPr>
        <b/>
        <sz val="11"/>
        <color rgb="FF000000"/>
        <rFont val="Arial"/>
        <family val="2"/>
      </rPr>
      <t xml:space="preserve">Mengenal, mengetahui dan membezakan dengan betul dan konsisten:
- </t>
    </r>
    <r>
      <rPr>
        <sz val="11"/>
        <color rgb="FF000000"/>
        <rFont val="Arial"/>
        <family val="2"/>
      </rPr>
      <t xml:space="preserve">pic tinggi dan 
  rendah 
 </t>
    </r>
    <r>
      <rPr>
        <b/>
        <u/>
        <sz val="11"/>
        <color rgb="FF000000"/>
        <rFont val="Arial"/>
        <family val="2"/>
      </rPr>
      <t xml:space="preserve">atau </t>
    </r>
    <r>
      <rPr>
        <sz val="11"/>
        <color rgb="FF000000"/>
        <rFont val="Arial"/>
        <family val="2"/>
      </rPr>
      <t xml:space="preserve">
- dinamik kuat 
  dan lembut 
 </t>
    </r>
    <r>
      <rPr>
        <b/>
        <u/>
        <sz val="11"/>
        <color rgb="FF000000"/>
        <rFont val="Arial"/>
        <family val="2"/>
      </rPr>
      <t xml:space="preserve"> atau
</t>
    </r>
    <r>
      <rPr>
        <b/>
        <sz val="11"/>
        <color rgb="FF000000"/>
        <rFont val="Arial"/>
        <family val="2"/>
      </rPr>
      <t xml:space="preserve">- </t>
    </r>
    <r>
      <rPr>
        <sz val="11"/>
        <color rgb="FF000000"/>
        <rFont val="Arial"/>
        <family val="2"/>
      </rPr>
      <t>warna ton suara 
  manusia dan 
  muzik.</t>
    </r>
  </si>
  <si>
    <r>
      <rPr>
        <b/>
        <sz val="11"/>
        <color rgb="FF000000"/>
        <rFont val="Arial"/>
        <family val="2"/>
      </rPr>
      <t xml:space="preserve">Mengenal, mengetahui dan membezakan dengan betul dan konsisten:
- </t>
    </r>
    <r>
      <rPr>
        <sz val="11"/>
        <color rgb="FF000000"/>
        <rFont val="Arial"/>
        <family val="2"/>
      </rPr>
      <t xml:space="preserve">pic tinggi dan 
  rendah 
 - dinamik kuat 
   dan lembut 
 </t>
    </r>
    <r>
      <rPr>
        <b/>
        <sz val="11"/>
        <color rgb="FF000000"/>
        <rFont val="Arial"/>
        <family val="2"/>
      </rPr>
      <t xml:space="preserve">- </t>
    </r>
    <r>
      <rPr>
        <sz val="11"/>
        <color rgb="FF000000"/>
        <rFont val="Arial"/>
        <family val="2"/>
      </rPr>
      <t>warna ton suara 
  manusia dan 
  muzik.</t>
    </r>
  </si>
  <si>
    <r>
      <t>M</t>
    </r>
    <r>
      <rPr>
        <sz val="11"/>
        <color rgb="FF000000"/>
        <rFont val="Arial"/>
        <family val="2"/>
      </rPr>
      <t xml:space="preserve">enunjukkan kemahiran seni visual </t>
    </r>
    <r>
      <rPr>
        <b/>
        <sz val="11"/>
        <color rgb="FF000000"/>
        <rFont val="Arial"/>
        <family val="2"/>
      </rPr>
      <t xml:space="preserve">yang terhad </t>
    </r>
    <r>
      <rPr>
        <sz val="11"/>
        <color rgb="FF000000"/>
        <rFont val="Arial"/>
        <family val="2"/>
      </rPr>
      <t xml:space="preserve">dalam bidang:
- mengambar
- membuat corak
  dan rekaan
- membentuk 
  dan membuat 
  binaan 
- mengenal kraf 
  tradisional . </t>
    </r>
  </si>
  <si>
    <r>
      <t>M</t>
    </r>
    <r>
      <rPr>
        <sz val="11"/>
        <color rgb="FF000000"/>
        <rFont val="Arial"/>
        <family val="2"/>
      </rPr>
      <t xml:space="preserve">enunjukkan kemahiran seni visual </t>
    </r>
    <r>
      <rPr>
        <b/>
        <sz val="11"/>
        <color rgb="FF000000"/>
        <rFont val="Arial"/>
        <family val="2"/>
      </rPr>
      <t xml:space="preserve">yang sangat cemerlang </t>
    </r>
    <r>
      <rPr>
        <sz val="11"/>
        <color rgb="FF000000"/>
        <rFont val="Arial"/>
        <family val="2"/>
      </rPr>
      <t xml:space="preserve">dalam bidang:
- mengambar
- membuat corak
  dan rekaan
- membentuk 
  dan membuat 
  binaan 
- mengenal kraf 
  tradisional . </t>
    </r>
  </si>
  <si>
    <r>
      <t xml:space="preserve">Mengajuk:
- pic atau
  corak irama 
  </t>
    </r>
    <r>
      <rPr>
        <b/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
- Meniru pergerakan</t>
    </r>
  </si>
  <si>
    <t>Mengajuk  pic dan corak irama 
Meniru pergerakan.</t>
  </si>
  <si>
    <t>Bernyanyi mengikut tempo
atau 
Memainkan detik lagu mengikut tempo 
atau 
Melakukan pergerakan mengikut tempo  berdasarkan lirik lagu.</t>
  </si>
  <si>
    <r>
      <t xml:space="preserve">Bernyanyi dengan sebutan yang betul mengikut tempo </t>
    </r>
    <r>
      <rPr>
        <b/>
        <sz val="11"/>
        <color rgb="FF000000"/>
        <rFont val="Arial"/>
        <family val="2"/>
      </rPr>
      <t xml:space="preserve">atau </t>
    </r>
    <r>
      <rPr>
        <sz val="11"/>
        <color rgb="FF000000"/>
        <rFont val="Arial"/>
        <family val="2"/>
      </rPr>
      <t xml:space="preserve">memainkan detik dan corak irama melodi  mengikut tempo </t>
    </r>
    <r>
      <rPr>
        <b/>
        <sz val="11"/>
        <color rgb="FF000000"/>
        <rFont val="Arial"/>
        <family val="2"/>
      </rPr>
      <t xml:space="preserve">atau </t>
    </r>
    <r>
      <rPr>
        <sz val="11"/>
        <color rgb="FF000000"/>
        <rFont val="Arial"/>
        <family val="2"/>
      </rPr>
      <t>melakukan pergerakan mengikut tempo berdasarkan detik dan lirik lagu.</t>
    </r>
  </si>
  <si>
    <r>
      <t>Bernyanyi dengan sebutan dan pic yang betul mengikut tempo,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memainkan corak irama mengikut tempo berdasarkan skor ikon </t>
    </r>
    <r>
      <rPr>
        <b/>
        <sz val="11"/>
        <color rgb="FF000000"/>
        <rFont val="Arial"/>
        <family val="2"/>
      </rPr>
      <t xml:space="preserve">dan </t>
    </r>
    <r>
      <rPr>
        <sz val="11"/>
        <color rgb="FF000000"/>
        <rFont val="Arial"/>
        <family val="2"/>
      </rPr>
      <t>melakukan pergerakan dengan membuat interpretasi berdasarkan muzik yang didengar.</t>
    </r>
  </si>
  <si>
    <r>
      <t>B</t>
    </r>
    <r>
      <rPr>
        <sz val="11"/>
        <color rgb="FF000000"/>
        <rFont val="Arial"/>
        <family val="2"/>
      </rPr>
      <t xml:space="preserve">ernyanyi dengan sebutan </t>
    </r>
    <r>
      <rPr>
        <b/>
        <sz val="11"/>
        <color rgb="FF000000"/>
        <rFont val="Arial"/>
        <family val="2"/>
      </rPr>
      <t xml:space="preserve">dan </t>
    </r>
    <r>
      <rPr>
        <sz val="11"/>
        <color rgb="FF000000"/>
        <rFont val="Arial"/>
        <family val="2"/>
      </rPr>
      <t>pic yang betul mengikut tempo,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memainkan corak irama mengikut tempo berdasarkan skor ikon </t>
    </r>
    <r>
      <rPr>
        <b/>
        <sz val="11"/>
        <color rgb="FF000000"/>
        <rFont val="Arial"/>
        <family val="2"/>
      </rPr>
      <t xml:space="preserve">dan </t>
    </r>
    <r>
      <rPr>
        <sz val="11"/>
        <color rgb="FF000000"/>
        <rFont val="Arial"/>
        <family val="2"/>
      </rPr>
      <t xml:space="preserve">melakukan pergerakan </t>
    </r>
    <r>
      <rPr>
        <b/>
        <sz val="11"/>
        <color rgb="FF000000"/>
        <rFont val="Arial"/>
        <family val="2"/>
      </rPr>
      <t xml:space="preserve">dengan membuat interpretasi </t>
    </r>
    <r>
      <rPr>
        <sz val="11"/>
        <color rgb="FF000000"/>
        <rFont val="Arial"/>
        <family val="2"/>
      </rPr>
      <t xml:space="preserve">berdasarkan muzik yang didengar </t>
    </r>
    <r>
      <rPr>
        <b/>
        <sz val="11"/>
        <color rgb="FF000000"/>
        <rFont val="Arial"/>
        <family val="2"/>
      </rPr>
      <t>secara ekspresif.</t>
    </r>
  </si>
  <si>
    <r>
      <rPr>
        <sz val="11"/>
        <color rgb="FF000000"/>
        <rFont val="Arial"/>
        <family val="2"/>
      </rPr>
      <t xml:space="preserve">Menghasilkan karya yang menunjukkan pengolahan idea dengan </t>
    </r>
    <r>
      <rPr>
        <b/>
        <sz val="11"/>
        <color rgb="FF000000"/>
        <rFont val="Arial"/>
        <family val="2"/>
      </rPr>
      <t xml:space="preserve">bimbingan.  </t>
    </r>
  </si>
  <si>
    <r>
      <rPr>
        <sz val="11"/>
        <color rgb="FF000000"/>
        <rFont val="Arial"/>
        <family val="2"/>
      </rPr>
      <t xml:space="preserve">Menghasilkan karya yang menunjukkan pengolahan idea dengan </t>
    </r>
    <r>
      <rPr>
        <b/>
        <sz val="11"/>
        <color rgb="FF000000"/>
        <rFont val="Arial"/>
        <family val="2"/>
      </rPr>
      <t xml:space="preserve">bimbingan yang minimun. </t>
    </r>
  </si>
  <si>
    <r>
      <rPr>
        <sz val="11"/>
        <color rgb="FF000000"/>
        <rFont val="Arial"/>
        <family val="2"/>
      </rPr>
      <t xml:space="preserve">Menghasilkan karya yang menunjukkan pengolahan idea yang </t>
    </r>
    <r>
      <rPr>
        <b/>
        <sz val="11"/>
        <color rgb="FF000000"/>
        <rFont val="Arial"/>
        <family val="2"/>
      </rPr>
      <t xml:space="preserve">baik tanpa bimbingan.  </t>
    </r>
  </si>
  <si>
    <r>
      <rPr>
        <sz val="11"/>
        <color rgb="FF000000"/>
        <rFont val="Arial"/>
        <family val="2"/>
      </rPr>
      <t xml:space="preserve">Menghasilkan karya </t>
    </r>
    <r>
      <rPr>
        <b/>
        <sz val="11"/>
        <color rgb="FF000000"/>
        <rFont val="Arial"/>
        <family val="2"/>
      </rPr>
      <t xml:space="preserve">kreatif </t>
    </r>
    <r>
      <rPr>
        <sz val="11"/>
        <color rgb="FF000000"/>
        <rFont val="Arial"/>
        <family val="2"/>
      </rPr>
      <t xml:space="preserve">yang menunjukkan pengolahan idea yang </t>
    </r>
    <r>
      <rPr>
        <b/>
        <sz val="11"/>
        <color rgb="FF000000"/>
        <rFont val="Arial"/>
        <family val="2"/>
      </rPr>
      <t xml:space="preserve">inovatif.  </t>
    </r>
  </si>
  <si>
    <r>
      <rPr>
        <sz val="11"/>
        <color rgb="FF000000"/>
        <rFont val="Arial"/>
        <family val="2"/>
      </rPr>
      <t xml:space="preserve">Menghasilkan karya </t>
    </r>
    <r>
      <rPr>
        <b/>
        <sz val="11"/>
        <color rgb="FF000000"/>
        <rFont val="Arial"/>
        <family val="2"/>
      </rPr>
      <t xml:space="preserve">kreatif  </t>
    </r>
    <r>
      <rPr>
        <sz val="11"/>
        <color rgb="FF000000"/>
        <rFont val="Arial"/>
        <family val="2"/>
      </rPr>
      <t xml:space="preserve">yang menunjukkan pengolahan idea yang </t>
    </r>
    <r>
      <rPr>
        <b/>
        <sz val="11"/>
        <color rgb="FF000000"/>
        <rFont val="Arial"/>
        <family val="2"/>
      </rPr>
      <t xml:space="preserve">inovatif dan konsisten. </t>
    </r>
  </si>
  <si>
    <r>
      <rPr>
        <sz val="11"/>
        <color rgb="FF000000"/>
        <rFont val="Arial"/>
        <family val="2"/>
      </rPr>
      <t xml:space="preserve">Menghasilkan karya </t>
    </r>
    <r>
      <rPr>
        <b/>
        <sz val="11"/>
        <color rgb="FF000000"/>
        <rFont val="Arial"/>
        <family val="2"/>
      </rPr>
      <t xml:space="preserve">kreatif  </t>
    </r>
    <r>
      <rPr>
        <sz val="11"/>
        <color rgb="FF000000"/>
        <rFont val="Arial"/>
        <family val="2"/>
      </rPr>
      <t xml:space="preserve">yang menunjukkan pengolahan idea yang </t>
    </r>
    <r>
      <rPr>
        <b/>
        <sz val="11"/>
        <color rgb="FF000000"/>
        <rFont val="Arial"/>
        <family val="2"/>
      </rPr>
      <t xml:space="preserve">inovatif dan konsisten serta menjadi contoh. </t>
    </r>
  </si>
  <si>
    <r>
      <rPr>
        <sz val="11"/>
        <color rgb="FF000000"/>
        <rFont val="Arial"/>
        <family val="2"/>
      </rPr>
      <t xml:space="preserve">Mengajuk corak irama yang didengar </t>
    </r>
    <r>
      <rPr>
        <b/>
        <sz val="11"/>
        <color rgb="FF000000"/>
        <rFont val="Arial"/>
        <family val="2"/>
      </rPr>
      <t xml:space="preserve">atau </t>
    </r>
    <r>
      <rPr>
        <sz val="11"/>
        <color rgb="FF000000"/>
        <rFont val="Arial"/>
        <family val="2"/>
      </rPr>
      <t>mengenalpasti bunyi yang didengar.</t>
    </r>
  </si>
  <si>
    <r>
      <rPr>
        <sz val="11"/>
        <color rgb="FF000000"/>
        <rFont val="Arial"/>
        <family val="2"/>
      </rPr>
      <t xml:space="preserve">Mengajuk corak irama yang didengar </t>
    </r>
    <r>
      <rPr>
        <b/>
        <sz val="11"/>
        <color rgb="FF000000"/>
        <rFont val="Arial"/>
        <family val="2"/>
      </rPr>
      <t xml:space="preserve">dan </t>
    </r>
    <r>
      <rPr>
        <sz val="11"/>
        <color rgb="FF000000"/>
        <rFont val="Arial"/>
        <family val="2"/>
      </rPr>
      <t>mengenalpasti bunyi yang didengar.</t>
    </r>
  </si>
  <si>
    <r>
      <rPr>
        <sz val="11"/>
        <color rgb="FF000000"/>
        <rFont val="Arial"/>
        <family val="2"/>
      </rPr>
      <t xml:space="preserve">Menghasilkan pelbagai bunyi </t>
    </r>
    <r>
      <rPr>
        <b/>
        <sz val="11"/>
        <color rgb="FF000000"/>
        <rFont val="Arial"/>
        <family val="2"/>
      </rPr>
      <t xml:space="preserve">atau </t>
    </r>
    <r>
      <rPr>
        <sz val="11"/>
        <color rgb="FF000000"/>
        <rFont val="Arial"/>
        <family val="2"/>
      </rPr>
      <t>corak irama.</t>
    </r>
  </si>
  <si>
    <r>
      <rPr>
        <sz val="11"/>
        <color rgb="FF000000"/>
        <rFont val="Arial"/>
        <family val="2"/>
      </rPr>
      <t xml:space="preserve">Menghasilkan pelbagai bunyi </t>
    </r>
    <r>
      <rPr>
        <b/>
        <sz val="11"/>
        <color rgb="FF000000"/>
        <rFont val="Arial"/>
        <family val="2"/>
      </rPr>
      <t xml:space="preserve">dan </t>
    </r>
    <r>
      <rPr>
        <sz val="11"/>
        <color rgb="FF000000"/>
        <rFont val="Arial"/>
        <family val="2"/>
      </rPr>
      <t>corak irama.</t>
    </r>
  </si>
  <si>
    <r>
      <t xml:space="preserve">Membuat ulasan hasil karya 
</t>
    </r>
    <r>
      <rPr>
        <sz val="11"/>
        <color rgb="FF000000"/>
        <rFont val="Arial"/>
        <family val="2"/>
      </rPr>
      <t>- sendiri</t>
    </r>
    <r>
      <rPr>
        <b/>
        <sz val="11"/>
        <color rgb="FF000000"/>
        <rFont val="Arial"/>
        <family val="2"/>
      </rPr>
      <t xml:space="preserve"> </t>
    </r>
  </si>
  <si>
    <r>
      <t xml:space="preserve">Membuat ulasan hasil karya 
</t>
    </r>
    <r>
      <rPr>
        <sz val="11"/>
        <color rgb="FF000000"/>
        <rFont val="Arial"/>
        <family val="2"/>
      </rPr>
      <t>- sendiri
- rakan</t>
    </r>
  </si>
  <si>
    <r>
      <rPr>
        <b/>
        <sz val="11"/>
        <rFont val="Arial"/>
        <family val="2"/>
      </rPr>
      <t xml:space="preserve">Membuat ulasan hasil karya seni 
- </t>
    </r>
    <r>
      <rPr>
        <sz val="11"/>
        <rFont val="Arial"/>
        <family val="2"/>
      </rPr>
      <t>menghubung
    kaitkan
   bahasa seni</t>
    </r>
  </si>
  <si>
    <r>
      <rPr>
        <b/>
        <sz val="11"/>
        <rFont val="Arial"/>
        <family val="2"/>
      </rPr>
      <t xml:space="preserve">Membuat ulasan </t>
    </r>
    <r>
      <rPr>
        <sz val="11"/>
        <rFont val="Arial"/>
        <family val="2"/>
      </rPr>
      <t xml:space="preserve">terhadap </t>
    </r>
    <r>
      <rPr>
        <b/>
        <sz val="11"/>
        <rFont val="Arial"/>
        <family val="2"/>
      </rPr>
      <t xml:space="preserve">hasil karya seni </t>
    </r>
    <r>
      <rPr>
        <sz val="11"/>
        <rFont val="Arial"/>
        <family val="2"/>
      </rPr>
      <t xml:space="preserve">dengan menghubungkaitkan </t>
    </r>
    <r>
      <rPr>
        <b/>
        <sz val="11"/>
        <rFont val="Arial"/>
        <family val="2"/>
      </rPr>
      <t xml:space="preserve">bahasa seni, serta teknik </t>
    </r>
    <r>
      <rPr>
        <sz val="11"/>
        <rFont val="Arial"/>
        <family val="2"/>
      </rPr>
      <t xml:space="preserve">dan </t>
    </r>
    <r>
      <rPr>
        <b/>
        <sz val="11"/>
        <rFont val="Arial"/>
        <family val="2"/>
      </rPr>
      <t>proses</t>
    </r>
    <r>
      <rPr>
        <sz val="11"/>
        <rFont val="Arial"/>
        <family val="2"/>
      </rPr>
      <t xml:space="preserve">. </t>
    </r>
  </si>
  <si>
    <r>
      <rPr>
        <b/>
        <sz val="11"/>
        <rFont val="Arial"/>
        <family val="2"/>
      </rPr>
      <t xml:space="preserve">Membuat ulasan </t>
    </r>
    <r>
      <rPr>
        <sz val="11"/>
        <rFont val="Arial"/>
        <family val="2"/>
      </rPr>
      <t xml:space="preserve">terhadap </t>
    </r>
    <r>
      <rPr>
        <b/>
        <sz val="11"/>
        <rFont val="Arial"/>
        <family val="2"/>
      </rPr>
      <t xml:space="preserve">hasil karya seni </t>
    </r>
    <r>
      <rPr>
        <sz val="11"/>
        <rFont val="Arial"/>
        <family val="2"/>
      </rPr>
      <t xml:space="preserve">dengan menghubungkaitkan </t>
    </r>
    <r>
      <rPr>
        <b/>
        <sz val="11"/>
        <rFont val="Arial"/>
        <family val="2"/>
      </rPr>
      <t xml:space="preserve">budaya. </t>
    </r>
  </si>
  <si>
    <r>
      <rPr>
        <b/>
        <sz val="11"/>
        <rFont val="Arial"/>
        <family val="2"/>
      </rPr>
      <t xml:space="preserve">Membuat ulasan </t>
    </r>
    <r>
      <rPr>
        <sz val="11"/>
        <rFont val="Arial"/>
        <family val="2"/>
      </rPr>
      <t xml:space="preserve">terhadap </t>
    </r>
    <r>
      <rPr>
        <b/>
        <sz val="11"/>
        <rFont val="Arial"/>
        <family val="2"/>
      </rPr>
      <t xml:space="preserve">hasil karya seni </t>
    </r>
    <r>
      <rPr>
        <sz val="11"/>
        <rFont val="Arial"/>
        <family val="2"/>
      </rPr>
      <t xml:space="preserve">dengan menghubungkaitkan seni visual dengan </t>
    </r>
    <r>
      <rPr>
        <b/>
        <sz val="11"/>
        <rFont val="Arial"/>
        <family val="2"/>
      </rPr>
      <t xml:space="preserve">budaya </t>
    </r>
    <r>
      <rPr>
        <sz val="11"/>
        <rFont val="Arial"/>
        <family val="2"/>
      </rPr>
      <t xml:space="preserve">dan </t>
    </r>
    <r>
      <rPr>
        <b/>
        <sz val="11"/>
        <rFont val="Arial"/>
        <family val="2"/>
      </rPr>
      <t xml:space="preserve">disiplin ilmu yang lain.  </t>
    </r>
  </si>
  <si>
    <r>
      <rPr>
        <b/>
        <sz val="11"/>
        <color rgb="FF000000"/>
        <rFont val="Arial"/>
        <family val="2"/>
      </rPr>
      <t>Mengecam</t>
    </r>
    <r>
      <rPr>
        <sz val="11"/>
        <color rgb="FF000000"/>
        <rFont val="Arial"/>
        <family val="2"/>
      </rPr>
      <t xml:space="preserve">:
</t>
    </r>
    <r>
      <rPr>
        <b/>
        <sz val="11"/>
        <color rgb="FF000000"/>
        <rFont val="Arial"/>
        <family val="2"/>
      </rPr>
      <t>(muzik yang didengar)</t>
    </r>
    <r>
      <rPr>
        <sz val="11"/>
        <color rgb="FF000000"/>
        <rFont val="Arial"/>
        <family val="2"/>
      </rPr>
      <t xml:space="preserve">
-  jenis muzik </t>
    </r>
  </si>
  <si>
    <r>
      <rPr>
        <b/>
        <sz val="11"/>
        <color rgb="FF000000"/>
        <rFont val="Arial"/>
        <family val="2"/>
      </rPr>
      <t>Mengecam dan menyatakan: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(muzik yang didengar)</t>
    </r>
    <r>
      <rPr>
        <sz val="11"/>
        <color rgb="FF000000"/>
        <rFont val="Arial"/>
        <family val="2"/>
      </rPr>
      <t xml:space="preserve">
-  jenis muzik </t>
    </r>
  </si>
  <si>
    <r>
      <rPr>
        <b/>
        <sz val="11"/>
        <color rgb="FF000000"/>
        <rFont val="Arial"/>
        <family val="2"/>
      </rPr>
      <t xml:space="preserve">Mengecam dan menyatakan: 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(muzik yang didengar)</t>
    </r>
    <r>
      <rPr>
        <sz val="11"/>
        <color rgb="FF000000"/>
        <rFont val="Arial"/>
        <family val="2"/>
      </rPr>
      <t xml:space="preserve">
- jenis muzik 
- masyarakat yang 
   mengamalkan 
   muzik tersebut. </t>
    </r>
  </si>
  <si>
    <r>
      <rPr>
        <b/>
        <sz val="11"/>
        <color rgb="FF000000"/>
        <rFont val="Arial"/>
        <family val="2"/>
      </rPr>
      <t>Menghuraikan: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(muzik yang didengar)</t>
    </r>
    <r>
      <rPr>
        <sz val="11"/>
        <color rgb="FF000000"/>
        <rFont val="Arial"/>
        <family val="2"/>
      </rPr>
      <t xml:space="preserve">
- jenis muzik </t>
    </r>
  </si>
  <si>
    <r>
      <rPr>
        <b/>
        <sz val="11"/>
        <color rgb="FF000000"/>
        <rFont val="Arial"/>
        <family val="2"/>
      </rPr>
      <t>Menghuraikan:
(muzik pilihan sendiri)</t>
    </r>
    <r>
      <rPr>
        <sz val="11"/>
        <color rgb="FF000000"/>
        <rFont val="Arial"/>
        <family val="2"/>
      </rPr>
      <t xml:space="preserve">
- jenis muzik </t>
    </r>
  </si>
  <si>
    <r>
      <rPr>
        <b/>
        <sz val="11"/>
        <color rgb="FF000000"/>
        <rFont val="Arial"/>
        <family val="2"/>
      </rPr>
      <t>Menghuraikan:
(muzik pilihan sendiri)</t>
    </r>
    <r>
      <rPr>
        <sz val="11"/>
        <color rgb="FF000000"/>
        <rFont val="Arial"/>
        <family val="2"/>
      </rPr>
      <t xml:space="preserve">
 - jenis muzik 
   dengan 
   menyatakan unsur 
   penting yang 
   terdapat dalam 
  genre tersebut.</t>
    </r>
  </si>
  <si>
    <r>
      <t xml:space="preserve">Semua ahli memainkan peranan dengan </t>
    </r>
    <r>
      <rPr>
        <b/>
        <sz val="11"/>
        <color rgb="FF000000"/>
        <rFont val="Arial"/>
        <family val="2"/>
      </rPr>
      <t xml:space="preserve">cemerlang </t>
    </r>
    <r>
      <rPr>
        <sz val="11"/>
        <color rgb="FF000000"/>
        <rFont val="Arial"/>
        <family val="2"/>
      </rPr>
      <t>sebelum, semasa dan selepas persembahan.</t>
    </r>
  </si>
  <si>
    <r>
      <t xml:space="preserve">Beberapa ahli memainkan peranan dengan </t>
    </r>
    <r>
      <rPr>
        <b/>
        <sz val="11"/>
        <color rgb="FF000000"/>
        <rFont val="Arial"/>
        <family val="2"/>
      </rPr>
      <t xml:space="preserve">cemerlang </t>
    </r>
    <r>
      <rPr>
        <sz val="11"/>
        <color rgb="FF000000"/>
        <rFont val="Arial"/>
        <family val="2"/>
      </rPr>
      <t>sebelum, semasa dan selepas persembahan</t>
    </r>
  </si>
  <si>
    <r>
      <t xml:space="preserve">Setiap ahli memainkan peranan dengan </t>
    </r>
    <r>
      <rPr>
        <b/>
        <sz val="11"/>
        <color rgb="FF000000"/>
        <rFont val="Arial"/>
        <family val="2"/>
      </rPr>
      <t xml:space="preserve">kurang cemerlang </t>
    </r>
    <r>
      <rPr>
        <sz val="11"/>
        <color rgb="FF000000"/>
        <rFont val="Arial"/>
        <family val="2"/>
      </rPr>
      <t>sebelum, semasa dan selepas persembahan</t>
    </r>
  </si>
  <si>
    <r>
      <t>Menterjemahkan idea secara</t>
    </r>
    <r>
      <rPr>
        <b/>
        <sz val="11"/>
        <color rgb="FF000000"/>
        <rFont val="Arial"/>
        <family val="2"/>
      </rPr>
      <t xml:space="preserve"> kreatif</t>
    </r>
    <r>
      <rPr>
        <sz val="11"/>
        <color rgb="FF000000"/>
        <rFont val="Arial"/>
        <family val="2"/>
      </rPr>
      <t xml:space="preserve"> dan</t>
    </r>
    <r>
      <rPr>
        <b/>
        <sz val="11"/>
        <color rgb="FF000000"/>
        <rFont val="Arial"/>
        <family val="2"/>
      </rPr>
      <t xml:space="preserve"> inovatif</t>
    </r>
    <r>
      <rPr>
        <sz val="11"/>
        <color rgb="FF000000"/>
        <rFont val="Arial"/>
        <family val="2"/>
      </rPr>
      <t xml:space="preserve"> dalam persembahan</t>
    </r>
  </si>
  <si>
    <r>
      <t xml:space="preserve">Menterjemahkan idea secara </t>
    </r>
    <r>
      <rPr>
        <b/>
        <sz val="11"/>
        <color rgb="FF000000"/>
        <rFont val="Arial"/>
        <family val="2"/>
      </rPr>
      <t xml:space="preserve">kreatif </t>
    </r>
    <r>
      <rPr>
        <sz val="11"/>
        <color rgb="FF000000"/>
        <rFont val="Arial"/>
        <family val="2"/>
      </rPr>
      <t>dalam persembahan</t>
    </r>
  </si>
  <si>
    <r>
      <t xml:space="preserve">Menterjemahkan </t>
    </r>
    <r>
      <rPr>
        <b/>
        <sz val="11"/>
        <color rgb="FF000000"/>
        <rFont val="Arial"/>
        <family val="2"/>
      </rPr>
      <t>idea</t>
    </r>
    <r>
      <rPr>
        <sz val="11"/>
        <color rgb="FF000000"/>
        <rFont val="Arial"/>
        <family val="2"/>
      </rPr>
      <t xml:space="preserve"> dalam persembahan</t>
    </r>
  </si>
  <si>
    <r>
      <rPr>
        <b/>
        <sz val="11"/>
        <color rgb="FF000000"/>
        <rFont val="Arial"/>
        <family val="2"/>
      </rPr>
      <t>Semua ahli</t>
    </r>
    <r>
      <rPr>
        <sz val="11"/>
        <color rgb="FF000000"/>
        <rFont val="Arial"/>
        <family val="2"/>
      </rPr>
      <t xml:space="preserve"> mempamerkan amalan nilai murni untuk menjayakan persembahan.</t>
    </r>
  </si>
  <si>
    <r>
      <rPr>
        <b/>
        <sz val="11"/>
        <color rgb="FF000000"/>
        <rFont val="Arial"/>
        <family val="2"/>
      </rPr>
      <t>Beberapa ahli</t>
    </r>
    <r>
      <rPr>
        <sz val="11"/>
        <color rgb="FF000000"/>
        <rFont val="Arial"/>
        <family val="2"/>
      </rPr>
      <t xml:space="preserve"> mempamerkan amalan nilai murni untuk menjayakan persembahan.</t>
    </r>
  </si>
  <si>
    <r>
      <rPr>
        <b/>
        <sz val="11"/>
        <color rgb="FF000000"/>
        <rFont val="Arial"/>
        <family val="2"/>
      </rPr>
      <t>Setiap ahli kurang</t>
    </r>
    <r>
      <rPr>
        <sz val="11"/>
        <color rgb="FF000000"/>
        <rFont val="Arial"/>
        <family val="2"/>
      </rPr>
      <t xml:space="preserve"> mempamerkan amalan nilai murni untuk menjayakan persembahan.</t>
    </r>
  </si>
  <si>
    <t>DATA PERNYATAAN STANDARD PRESTASI PENDIDIKAN KESENIAN</t>
  </si>
  <si>
    <r>
      <rPr>
        <b/>
        <sz val="11"/>
        <color rgb="FF000000"/>
        <rFont val="Arial"/>
        <family val="2"/>
      </rPr>
      <t>Mengenal</t>
    </r>
    <r>
      <rPr>
        <sz val="11"/>
        <color rgb="FF000000"/>
        <rFont val="Arial"/>
        <family val="2"/>
      </rPr>
      <t xml:space="preserve"> bahasa seni visual yang ada pada karya dalam bidang:
-  mengambar 
 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membuat corak 
   dan rekaan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membentuk dan 
  membuat binaan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kraf tradisional.</t>
    </r>
  </si>
  <si>
    <r>
      <rPr>
        <b/>
        <sz val="11"/>
        <color rgb="FF000000"/>
        <rFont val="Arial"/>
        <family val="2"/>
      </rPr>
      <t>Mengenal dan memahami</t>
    </r>
    <r>
      <rPr>
        <sz val="11"/>
        <color rgb="FF000000"/>
        <rFont val="Arial"/>
        <family val="2"/>
      </rPr>
      <t xml:space="preserve"> bahasa seni visual yang ada pada karya dalam bidang:
-  mengambar 
 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membuat corak 
   dan rekaan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membentuk dan 
  membuat binaan 
   </t>
    </r>
    <r>
      <rPr>
        <u/>
        <sz val="11"/>
        <color rgb="FF000000"/>
        <rFont val="Arial"/>
        <family val="2"/>
      </rPr>
      <t>atau</t>
    </r>
    <r>
      <rPr>
        <sz val="11"/>
        <color rgb="FF000000"/>
        <rFont val="Arial"/>
        <family val="2"/>
      </rPr>
      <t xml:space="preserve"> 
- kraf tradisional.</t>
    </r>
  </si>
  <si>
    <r>
      <rPr>
        <b/>
        <sz val="11"/>
        <color rgb="FF000000"/>
        <rFont val="Arial"/>
        <family val="2"/>
      </rPr>
      <t xml:space="preserve">Mengenal, mengetahui dan membezakan dengan betul:
- </t>
    </r>
    <r>
      <rPr>
        <sz val="11"/>
        <color rgb="FF000000"/>
        <rFont val="Arial"/>
        <family val="2"/>
      </rPr>
      <t xml:space="preserve">pic tinggi dan 
  rendah 
 </t>
    </r>
    <r>
      <rPr>
        <b/>
        <u/>
        <sz val="11"/>
        <color rgb="FF000000"/>
        <rFont val="Arial"/>
        <family val="2"/>
      </rPr>
      <t xml:space="preserve">atau </t>
    </r>
    <r>
      <rPr>
        <sz val="11"/>
        <color rgb="FF000000"/>
        <rFont val="Arial"/>
        <family val="2"/>
      </rPr>
      <t xml:space="preserve">
- dinamik kuat 
  dan lembut 
 </t>
    </r>
    <r>
      <rPr>
        <b/>
        <u/>
        <sz val="11"/>
        <color rgb="FF000000"/>
        <rFont val="Arial"/>
        <family val="2"/>
      </rPr>
      <t xml:space="preserve"> atau
</t>
    </r>
    <r>
      <rPr>
        <b/>
        <sz val="11"/>
        <color rgb="FF000000"/>
        <rFont val="Arial"/>
        <family val="2"/>
      </rPr>
      <t xml:space="preserve">- </t>
    </r>
    <r>
      <rPr>
        <sz val="11"/>
        <color rgb="FF000000"/>
        <rFont val="Arial"/>
        <family val="2"/>
      </rPr>
      <t>warna ton suara 
  manusia dan 
  muzik.</t>
    </r>
  </si>
  <si>
    <r>
      <rPr>
        <b/>
        <sz val="11"/>
        <color rgb="FF000000"/>
        <rFont val="Arial"/>
        <family val="2"/>
      </rPr>
      <t xml:space="preserve">Mengenal, mengetahui dan membezakan:
- </t>
    </r>
    <r>
      <rPr>
        <sz val="11"/>
        <color rgb="FF000000"/>
        <rFont val="Arial"/>
        <family val="2"/>
      </rPr>
      <t xml:space="preserve">pic tinggi dan 
  rendah 
 </t>
    </r>
    <r>
      <rPr>
        <b/>
        <u/>
        <sz val="11"/>
        <color rgb="FF000000"/>
        <rFont val="Arial"/>
        <family val="2"/>
      </rPr>
      <t xml:space="preserve">atau </t>
    </r>
    <r>
      <rPr>
        <sz val="11"/>
        <color rgb="FF000000"/>
        <rFont val="Arial"/>
        <family val="2"/>
      </rPr>
      <t xml:space="preserve">
- dinamik kuat 
  dan lembut 
 </t>
    </r>
    <r>
      <rPr>
        <b/>
        <u/>
        <sz val="11"/>
        <color rgb="FF000000"/>
        <rFont val="Arial"/>
        <family val="2"/>
      </rPr>
      <t xml:space="preserve"> atau
</t>
    </r>
    <r>
      <rPr>
        <b/>
        <sz val="11"/>
        <color rgb="FF000000"/>
        <rFont val="Arial"/>
        <family val="2"/>
      </rPr>
      <t xml:space="preserve">- </t>
    </r>
    <r>
      <rPr>
        <sz val="11"/>
        <color rgb="FF000000"/>
        <rFont val="Arial"/>
        <family val="2"/>
      </rPr>
      <t>warna ton suara 
  manusia dan 
  muzik.</t>
    </r>
  </si>
  <si>
    <r>
      <rPr>
        <b/>
        <sz val="11"/>
        <color rgb="FF000000"/>
        <rFont val="Arial"/>
        <family val="2"/>
      </rPr>
      <t xml:space="preserve">Mengenal dan memahami:
- </t>
    </r>
    <r>
      <rPr>
        <sz val="11"/>
        <color rgb="FF000000"/>
        <rFont val="Arial"/>
        <family val="2"/>
      </rPr>
      <t xml:space="preserve">pic tinggi dan 
  rendah 
 </t>
    </r>
    <r>
      <rPr>
        <b/>
        <u/>
        <sz val="11"/>
        <color rgb="FF000000"/>
        <rFont val="Arial"/>
        <family val="2"/>
      </rPr>
      <t xml:space="preserve">atau </t>
    </r>
    <r>
      <rPr>
        <sz val="11"/>
        <color rgb="FF000000"/>
        <rFont val="Arial"/>
        <family val="2"/>
      </rPr>
      <t xml:space="preserve">
- dinamik kuat 
  dan lembut 
 </t>
    </r>
    <r>
      <rPr>
        <b/>
        <u/>
        <sz val="11"/>
        <color rgb="FF000000"/>
        <rFont val="Arial"/>
        <family val="2"/>
      </rPr>
      <t xml:space="preserve"> atau
</t>
    </r>
    <r>
      <rPr>
        <b/>
        <sz val="11"/>
        <color rgb="FF000000"/>
        <rFont val="Arial"/>
        <family val="2"/>
      </rPr>
      <t xml:space="preserve">- </t>
    </r>
    <r>
      <rPr>
        <sz val="11"/>
        <color rgb="FF000000"/>
        <rFont val="Arial"/>
        <family val="2"/>
      </rPr>
      <t>warna ton suara 
  manusia dan 
  muzik.</t>
    </r>
  </si>
  <si>
    <r>
      <rPr>
        <b/>
        <sz val="11"/>
        <color rgb="FF000000"/>
        <rFont val="Arial"/>
        <family val="2"/>
      </rPr>
      <t xml:space="preserve">Mengenal:
- </t>
    </r>
    <r>
      <rPr>
        <sz val="11"/>
        <color rgb="FF000000"/>
        <rFont val="Arial"/>
        <family val="2"/>
      </rPr>
      <t xml:space="preserve">pic tinggi dan 
  rendah 
 </t>
    </r>
    <r>
      <rPr>
        <b/>
        <u/>
        <sz val="11"/>
        <color rgb="FF000000"/>
        <rFont val="Arial"/>
        <family val="2"/>
      </rPr>
      <t xml:space="preserve">atau </t>
    </r>
    <r>
      <rPr>
        <sz val="11"/>
        <color rgb="FF000000"/>
        <rFont val="Arial"/>
        <family val="2"/>
      </rPr>
      <t xml:space="preserve">
- dinamik kuat 
  dan lembut 
 </t>
    </r>
    <r>
      <rPr>
        <b/>
        <u/>
        <sz val="11"/>
        <color rgb="FF000000"/>
        <rFont val="Arial"/>
        <family val="2"/>
      </rPr>
      <t xml:space="preserve"> atau
</t>
    </r>
    <r>
      <rPr>
        <b/>
        <sz val="11"/>
        <color rgb="FF000000"/>
        <rFont val="Arial"/>
        <family val="2"/>
      </rPr>
      <t xml:space="preserve">- </t>
    </r>
    <r>
      <rPr>
        <sz val="11"/>
        <color rgb="FF000000"/>
        <rFont val="Arial"/>
        <family val="2"/>
      </rPr>
      <t>warna ton suara 
  manusia dan 
  muzik.</t>
    </r>
  </si>
  <si>
    <r>
      <t>M</t>
    </r>
    <r>
      <rPr>
        <sz val="11"/>
        <color rgb="FF000000"/>
        <rFont val="Arial"/>
        <family val="2"/>
      </rPr>
      <t xml:space="preserve">enunjukkan kemahiran seni visual </t>
    </r>
    <r>
      <rPr>
        <b/>
        <sz val="11"/>
        <color rgb="FF000000"/>
        <rFont val="Arial"/>
        <family val="2"/>
      </rPr>
      <t xml:space="preserve">yang minimum </t>
    </r>
    <r>
      <rPr>
        <sz val="11"/>
        <color rgb="FF000000"/>
        <rFont val="Arial"/>
        <family val="2"/>
      </rPr>
      <t xml:space="preserve">dalam bidang:
- mengambar
- membuat corak
  dan rekaan
- membentuk 
  dan membuat 
  binaan 
- mengenal kraf 
  tradisional . </t>
    </r>
  </si>
  <si>
    <r>
      <t>M</t>
    </r>
    <r>
      <rPr>
        <sz val="11"/>
        <color rgb="FF000000"/>
        <rFont val="Arial"/>
        <family val="2"/>
      </rPr>
      <t xml:space="preserve">enunjukkan kemahiran seni visual </t>
    </r>
    <r>
      <rPr>
        <b/>
        <sz val="11"/>
        <color rgb="FF000000"/>
        <rFont val="Arial"/>
        <family val="2"/>
      </rPr>
      <t xml:space="preserve">yang sederhana </t>
    </r>
    <r>
      <rPr>
        <sz val="11"/>
        <color rgb="FF000000"/>
        <rFont val="Arial"/>
        <family val="2"/>
      </rPr>
      <t xml:space="preserve">dalam bidang:
- mengambar
- membuat corak
  dan rekaan
- membentuk 
  dan membuat 
  binaan 
- mengenal kraf 
  tradisional . </t>
    </r>
  </si>
  <si>
    <r>
      <t>M</t>
    </r>
    <r>
      <rPr>
        <sz val="11"/>
        <color rgb="FF000000"/>
        <rFont val="Arial"/>
        <family val="2"/>
      </rPr>
      <t xml:space="preserve">enunjukkan kemahiran seni visual </t>
    </r>
    <r>
      <rPr>
        <b/>
        <sz val="11"/>
        <color rgb="FF000000"/>
        <rFont val="Arial"/>
        <family val="2"/>
      </rPr>
      <t xml:space="preserve">yang baik </t>
    </r>
    <r>
      <rPr>
        <sz val="11"/>
        <color rgb="FF000000"/>
        <rFont val="Arial"/>
        <family val="2"/>
      </rPr>
      <t xml:space="preserve">dalam bidang:
- mengambar
- membuat corak
  dan rekaan
- membentuk 
  dan membuat 
  binaan 
- mengenal kraf 
  tradisional . </t>
    </r>
  </si>
  <si>
    <r>
      <t>M</t>
    </r>
    <r>
      <rPr>
        <sz val="11"/>
        <color rgb="FF000000"/>
        <rFont val="Arial"/>
        <family val="2"/>
      </rPr>
      <t xml:space="preserve">enunjukkan kemahiran seni visual </t>
    </r>
    <r>
      <rPr>
        <b/>
        <sz val="11"/>
        <color rgb="FF000000"/>
        <rFont val="Arial"/>
        <family val="2"/>
      </rPr>
      <t xml:space="preserve">yang cemerlang </t>
    </r>
    <r>
      <rPr>
        <sz val="11"/>
        <color rgb="FF000000"/>
        <rFont val="Arial"/>
        <family val="2"/>
      </rPr>
      <t xml:space="preserve">dalam bidang:
- mengambar
- membuat corak
  dan rekaan
- membentuk 
  dan membuat 
  binaan 
- mengenal kraf 
  tradisional . </t>
    </r>
  </si>
  <si>
    <t>i.</t>
  </si>
  <si>
    <t>Maklumat sekolah</t>
  </si>
  <si>
    <t>ii.</t>
  </si>
  <si>
    <t>iii.</t>
  </si>
  <si>
    <t>iv.</t>
  </si>
  <si>
    <t>v.</t>
  </si>
  <si>
    <t>Graf Pencapaian Kelas</t>
  </si>
  <si>
    <t>Nama murid (huruf besar)</t>
  </si>
  <si>
    <t>MAKLUMAT SEKOLAH</t>
  </si>
  <si>
    <t>NAMA SEKOLAH</t>
  </si>
  <si>
    <t>ALAMAT SEKOLAH</t>
  </si>
  <si>
    <t xml:space="preserve">PENILAIAN </t>
  </si>
  <si>
    <t>KELAS</t>
  </si>
  <si>
    <t>BILANGAN MURID</t>
  </si>
  <si>
    <t>TARIKH LAPORAN</t>
  </si>
  <si>
    <t>PANDUAN MEREKOD PRESTASI MURID PENDIDIKAN KESENIAN TAHUN 1</t>
  </si>
  <si>
    <t>Rekod Pretasi Murid</t>
  </si>
  <si>
    <t>a.</t>
  </si>
  <si>
    <t>b.</t>
  </si>
  <si>
    <t>Catatan:</t>
  </si>
  <si>
    <t>BAHAGIAN A: MAKLUMAT MURID</t>
  </si>
  <si>
    <t>KOMPONEN SENI VISUAL</t>
  </si>
  <si>
    <t>KOMPONEN MUZIK</t>
  </si>
  <si>
    <t>BAHAGIAN B: SENARAI SEMAK TAHAP PENCAPAIAN MURID BAGI KOMPONEN SENI VISUAL DAN MUZIK</t>
  </si>
  <si>
    <t>BAHAGIAN C: SENARAI SEMAK TAHAP PENCAPAIAN MURID BAGI PROJEK KESENIAN</t>
  </si>
  <si>
    <t>PAMERAN DAN PERSEMBAHAN SENI</t>
  </si>
  <si>
    <t>Panduan Merekod Prestasi Murid</t>
  </si>
  <si>
    <t>vi.</t>
  </si>
  <si>
    <t>Maklumat Sekolah</t>
  </si>
  <si>
    <r>
      <t xml:space="preserve">Guru perlu mengisi helaian:  </t>
    </r>
    <r>
      <rPr>
        <b/>
        <sz val="12"/>
        <color theme="3" tint="-0.499984740745262"/>
        <rFont val="Arial"/>
        <family val="2"/>
      </rPr>
      <t/>
    </r>
  </si>
  <si>
    <t>komponen seni visual dan muzik berdasarkan penilaian guru secara profesional.</t>
  </si>
  <si>
    <t xml:space="preserve">Laporan Individu Murid </t>
  </si>
  <si>
    <t>SENARAI SEMAK (BORANG TRANSIT)</t>
  </si>
  <si>
    <t>REKOD PRESTASI MURID</t>
  </si>
  <si>
    <t xml:space="preserve">Nombor My Kid (contoh : 40307162537) </t>
  </si>
  <si>
    <t xml:space="preserve">Untuk merekod pencapaian yang telah dikuasai oleh murid, guru menandakan 'X' </t>
  </si>
  <si>
    <t>pada lajur penglibatan, kreativiti dan amalan nilai murni.</t>
  </si>
  <si>
    <r>
      <rPr>
        <b/>
        <sz val="14"/>
        <color theme="3" tint="-0.499984740745262"/>
        <rFont val="Arial"/>
        <family val="2"/>
      </rPr>
      <t xml:space="preserve">Bahagian B: </t>
    </r>
    <r>
      <rPr>
        <sz val="14"/>
        <color theme="3" tint="-0.499984740745262"/>
        <rFont val="Arial"/>
        <family val="2"/>
      </rPr>
      <t>Senarai semak tahap pencapaian murid</t>
    </r>
  </si>
  <si>
    <r>
      <rPr>
        <b/>
        <sz val="14"/>
        <rFont val="Arial"/>
        <family val="2"/>
      </rPr>
      <t xml:space="preserve">Bahagian C: </t>
    </r>
    <r>
      <rPr>
        <sz val="14"/>
        <rFont val="Arial"/>
        <family val="2"/>
      </rPr>
      <t>Senarai Semak Tahap Pencapaian Murid Bagi Projek Kesenian.</t>
    </r>
  </si>
  <si>
    <t>MATA PELAJARAN:</t>
  </si>
  <si>
    <t>PENDIDIKAN KESENIAN TAHUN 1</t>
  </si>
  <si>
    <t>TARIKH PELAPORAN:</t>
  </si>
  <si>
    <t>LAPORAN INDIVIDU MURID</t>
  </si>
  <si>
    <t xml:space="preserve">GURU BESAR </t>
  </si>
  <si>
    <t>……………………………………………………………………………</t>
  </si>
  <si>
    <t>SEKOLAH KEBANGSAAN PARCEL E</t>
  </si>
  <si>
    <t>GURU SENI VISUAL</t>
  </si>
  <si>
    <t>GURU MUZIK</t>
  </si>
  <si>
    <t>GURU SENI VISUAL:</t>
  </si>
  <si>
    <t>GURU MUZIK:</t>
  </si>
  <si>
    <t>Guru Seni Visual</t>
  </si>
  <si>
    <t>Guru Muzik</t>
  </si>
  <si>
    <t>MODUL</t>
  </si>
  <si>
    <t>CATATAN: MUKA SURAT INI TIDAK PERLU DICETAK</t>
  </si>
  <si>
    <t>GRAF PELAPORAN KELAS</t>
  </si>
  <si>
    <t>…………………………………………………………</t>
  </si>
  <si>
    <t>EN. JAMIL BIN ABU</t>
  </si>
  <si>
    <t>EN. SHAARI BIN AHMAD</t>
  </si>
  <si>
    <t>4 JUN 2017</t>
  </si>
  <si>
    <t>1 FLORA</t>
  </si>
  <si>
    <t>PN. ALINA BIN BABA</t>
  </si>
  <si>
    <t>MUIRD 2</t>
  </si>
  <si>
    <t>MUIRD 3</t>
  </si>
  <si>
    <t>MUIRD 4</t>
  </si>
  <si>
    <t>MUIRD 5</t>
  </si>
  <si>
    <t xml:space="preserve"> 'X' pada lajur setiap modul bagi komponen seni visual dan muzik.</t>
  </si>
  <si>
    <t xml:space="preserve"> Untuk merekod pencapaian tertinggi yang telah dikuasai oleh murid, guru menandakan</t>
  </si>
  <si>
    <t>BLOK E9, PRESINT 1, PUTRAJAYA</t>
  </si>
  <si>
    <t>Senarai semak guru</t>
  </si>
  <si>
    <t>Rekod Pretasi Murid (Lajur 'Keseluruhan')</t>
  </si>
  <si>
    <t>54 ORANG</t>
  </si>
  <si>
    <t xml:space="preserve">Guru boleh mencetak helaian Rekod Prestasi Murid, Laporan Individu Murid dan Graf Pencapaian Kelas bagi tujuan </t>
  </si>
  <si>
    <t>penyimpanan maklumat.</t>
  </si>
  <si>
    <t>MURID 1</t>
  </si>
  <si>
    <t>PRESTASI BULAN MEI 2017</t>
  </si>
  <si>
    <t xml:space="preserve">
ISIKAN SEMUA MAKLUMAT
</t>
  </si>
  <si>
    <t>SENI 
VISUAL</t>
  </si>
  <si>
    <r>
      <t xml:space="preserve">Pada helaian </t>
    </r>
    <r>
      <rPr>
        <b/>
        <sz val="14"/>
        <rFont val="Arial"/>
        <family val="2"/>
      </rPr>
      <t>Rekod Prestasi Murid</t>
    </r>
    <r>
      <rPr>
        <sz val="14"/>
        <rFont val="Arial"/>
        <family val="2"/>
      </rPr>
      <t xml:space="preserve">, guru perlu mengisi tahap penguasaan keseluruhan bagi </t>
    </r>
  </si>
  <si>
    <r>
      <t>Pelaporan Pendidikan Kesenian Tahun Satu ini mengandungi</t>
    </r>
    <r>
      <rPr>
        <b/>
        <sz val="14"/>
        <rFont val="Arial"/>
        <family val="2"/>
      </rPr>
      <t xml:space="preserve"> enam </t>
    </r>
    <r>
      <rPr>
        <sz val="14"/>
        <rFont val="Arial"/>
        <family val="2"/>
      </rPr>
      <t>helaian iaitu :</t>
    </r>
  </si>
  <si>
    <r>
      <t>Pada helaian</t>
    </r>
    <r>
      <rPr>
        <b/>
        <sz val="14"/>
        <rFont val="Arial"/>
        <family val="2"/>
      </rPr>
      <t xml:space="preserve"> Maklumat Sekolah</t>
    </r>
    <r>
      <rPr>
        <sz val="14"/>
        <rFont val="Arial"/>
        <family val="2"/>
      </rPr>
      <t xml:space="preserve">, guru perlu mengisi semua maklumat yang diperlukan.  </t>
    </r>
  </si>
  <si>
    <r>
      <t xml:space="preserve">Pada helaian </t>
    </r>
    <r>
      <rPr>
        <b/>
        <sz val="14"/>
        <rFont val="Arial"/>
        <family val="2"/>
      </rPr>
      <t>Senarai Semak</t>
    </r>
    <r>
      <rPr>
        <sz val="14"/>
        <rFont val="Arial"/>
        <family val="2"/>
      </rPr>
      <t>, guru perlu mengisi maklumat seperti berikut:</t>
    </r>
  </si>
  <si>
    <r>
      <rPr>
        <b/>
        <sz val="14"/>
        <rFont val="Arial"/>
        <family val="2"/>
      </rPr>
      <t>Bahagian A:</t>
    </r>
    <r>
      <rPr>
        <sz val="14"/>
        <rFont val="Arial"/>
        <family val="2"/>
      </rPr>
      <t xml:space="preserve"> Maklumat murid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</si>
</sst>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\-00\-0000"/>
    <numFmt numFmtId="165" formatCode="000\-00\-00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theme="0"/>
      <name val="Arial"/>
      <family val="2"/>
    </font>
    <font>
      <sz val="11"/>
      <color theme="0"/>
      <name val="Arial Narrow"/>
      <family val="2"/>
    </font>
    <font>
      <b/>
      <u/>
      <sz val="11"/>
      <color theme="0"/>
      <name val="Arial Narrow"/>
      <family val="2"/>
    </font>
    <font>
      <b/>
      <sz val="14"/>
      <name val="Arial Narrow"/>
      <family val="2"/>
    </font>
    <font>
      <b/>
      <sz val="16"/>
      <color theme="1"/>
      <name val="Arial Narrow"/>
      <family val="2"/>
    </font>
    <font>
      <b/>
      <sz val="16"/>
      <color theme="8" tint="-0.249977111117893"/>
      <name val="Arial Narrow"/>
      <family val="2"/>
    </font>
    <font>
      <sz val="11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1"/>
      <name val="Arial"/>
      <family val="2"/>
    </font>
    <font>
      <b/>
      <sz val="11"/>
      <color rgb="FFFF0000"/>
      <name val="Aharoni"/>
      <charset val="177"/>
    </font>
    <font>
      <b/>
      <sz val="14"/>
      <color rgb="FF000099"/>
      <name val="Arial Narrow"/>
      <family val="2"/>
    </font>
    <font>
      <sz val="14"/>
      <name val="Arial Narrow"/>
      <family val="2"/>
    </font>
    <font>
      <sz val="26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color theme="3"/>
      <name val="Arial Narrow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rgb="FFFF0000"/>
      <name val="Arial"/>
      <family val="2"/>
    </font>
    <font>
      <b/>
      <sz val="14"/>
      <color theme="3" tint="-0.49998474074526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20"/>
      <color theme="3" tint="-0.499984740745262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36"/>
      <color theme="1"/>
      <name val="Arial"/>
      <family val="2"/>
    </font>
    <font>
      <b/>
      <sz val="18"/>
      <color theme="1"/>
      <name val="Arial"/>
      <family val="2"/>
    </font>
    <font>
      <sz val="14"/>
      <color theme="3" tint="-0.499984740745262"/>
      <name val="Arial"/>
      <family val="2"/>
    </font>
    <font>
      <b/>
      <sz val="14"/>
      <color theme="4" tint="-0.249977111117893"/>
      <name val="Arial"/>
      <family val="2"/>
    </font>
    <font>
      <sz val="14"/>
      <name val="Arial"/>
      <family val="2"/>
    </font>
    <font>
      <b/>
      <sz val="18"/>
      <color rgb="FF2E527E"/>
      <name val="Arial"/>
      <family val="2"/>
    </font>
    <font>
      <sz val="18"/>
      <color rgb="FFFF0000"/>
      <name val="Arial"/>
      <family val="2"/>
    </font>
    <font>
      <sz val="12"/>
      <color indexed="81"/>
      <name val="Arial"/>
      <family val="2"/>
    </font>
    <font>
      <b/>
      <sz val="12"/>
      <color indexed="81"/>
      <name val="Arial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sz val="14"/>
      <color theme="1"/>
      <name val="Arial Narrow"/>
      <family val="2"/>
    </font>
    <font>
      <b/>
      <sz val="14"/>
      <color theme="3"/>
      <name val="Arial Narrow"/>
      <family val="2"/>
    </font>
    <font>
      <sz val="14"/>
      <color theme="1" tint="4.9989318521683403E-2"/>
      <name val="Arial Narrow"/>
      <family val="2"/>
    </font>
    <font>
      <b/>
      <sz val="12"/>
      <color theme="4" tint="-0.499984740745262"/>
      <name val="Arial"/>
      <family val="2"/>
    </font>
    <font>
      <b/>
      <u/>
      <sz val="16"/>
      <name val="Arial"/>
      <family val="2"/>
    </font>
    <font>
      <b/>
      <u/>
      <sz val="22"/>
      <color theme="1"/>
      <name val="Arial"/>
      <family val="2"/>
    </font>
    <font>
      <b/>
      <u/>
      <sz val="26"/>
      <color theme="1"/>
      <name val="Arial"/>
      <family val="2"/>
    </font>
    <font>
      <b/>
      <u/>
      <sz val="14"/>
      <name val="Arial"/>
      <family val="2"/>
    </font>
    <font>
      <b/>
      <u/>
      <sz val="14"/>
      <color theme="3" tint="-0.499984740745262"/>
      <name val="Arial"/>
      <family val="2"/>
    </font>
    <font>
      <b/>
      <u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8" tint="-0.499984740745262"/>
      <name val="Arial Narrow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2E527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6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5" fillId="0" borderId="0" xfId="0" applyFont="1"/>
    <xf numFmtId="0" fontId="1" fillId="0" borderId="0" xfId="0" applyFont="1" applyAlignment="1">
      <alignment vertical="center"/>
    </xf>
    <xf numFmtId="0" fontId="5" fillId="3" borderId="0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1" fillId="3" borderId="0" xfId="0" applyFont="1" applyFill="1"/>
    <xf numFmtId="0" fontId="14" fillId="6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6" borderId="0" xfId="0" applyFont="1" applyFill="1"/>
    <xf numFmtId="0" fontId="3" fillId="3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9" borderId="0" xfId="0" applyFont="1" applyFill="1"/>
    <xf numFmtId="0" fontId="10" fillId="9" borderId="0" xfId="0" applyFont="1" applyFill="1" applyAlignment="1" applyProtection="1">
      <protection locked="0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17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12" fillId="2" borderId="0" xfId="0" applyFont="1" applyFill="1" applyBorder="1"/>
    <xf numFmtId="0" fontId="3" fillId="2" borderId="0" xfId="0" applyFont="1" applyFill="1" applyAlignment="1">
      <alignment horizontal="center"/>
    </xf>
    <xf numFmtId="0" fontId="20" fillId="2" borderId="0" xfId="0" applyFont="1" applyFill="1" applyBorder="1" applyAlignment="1"/>
    <xf numFmtId="0" fontId="1" fillId="3" borderId="0" xfId="0" applyFont="1" applyFill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9" borderId="0" xfId="0" applyFont="1" applyFill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top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9" borderId="0" xfId="0" applyFont="1" applyFill="1" applyBorder="1" applyAlignment="1" applyProtection="1">
      <alignment vertical="center"/>
      <protection locked="0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/>
    <xf numFmtId="0" fontId="3" fillId="13" borderId="0" xfId="0" applyFont="1" applyFill="1" applyProtection="1">
      <protection locked="0"/>
    </xf>
    <xf numFmtId="0" fontId="25" fillId="11" borderId="0" xfId="0" applyFont="1" applyFill="1" applyBorder="1" applyAlignment="1">
      <alignment horizontal="left"/>
    </xf>
    <xf numFmtId="0" fontId="9" fillId="11" borderId="0" xfId="0" applyFont="1" applyFill="1" applyBorder="1"/>
    <xf numFmtId="0" fontId="13" fillId="11" borderId="0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4" fillId="4" borderId="4" xfId="0" applyFont="1" applyFill="1" applyBorder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/>
    <xf numFmtId="0" fontId="1" fillId="0" borderId="0" xfId="0" applyFont="1" applyAlignment="1">
      <alignment vertical="top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17" fillId="2" borderId="9" xfId="0" applyFont="1" applyFill="1" applyBorder="1" applyAlignment="1">
      <alignment wrapText="1"/>
    </xf>
    <xf numFmtId="0" fontId="17" fillId="11" borderId="0" xfId="0" applyFont="1" applyFill="1" applyBorder="1" applyAlignment="1">
      <alignment horizontal="left"/>
    </xf>
    <xf numFmtId="0" fontId="14" fillId="6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5" fillId="9" borderId="6" xfId="0" applyFont="1" applyFill="1" applyBorder="1" applyAlignment="1">
      <alignment vertical="center" wrapText="1"/>
    </xf>
    <xf numFmtId="0" fontId="25" fillId="9" borderId="12" xfId="0" applyFont="1" applyFill="1" applyBorder="1" applyAlignment="1">
      <alignment vertical="center" wrapText="1"/>
    </xf>
    <xf numFmtId="0" fontId="25" fillId="9" borderId="7" xfId="0" applyFont="1" applyFill="1" applyBorder="1" applyAlignment="1">
      <alignment vertical="center" wrapText="1"/>
    </xf>
    <xf numFmtId="0" fontId="25" fillId="9" borderId="13" xfId="0" applyFont="1" applyFill="1" applyBorder="1" applyAlignment="1">
      <alignment vertical="center" wrapText="1"/>
    </xf>
    <xf numFmtId="0" fontId="7" fillId="12" borderId="8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/>
    </xf>
    <xf numFmtId="0" fontId="7" fillId="12" borderId="9" xfId="0" applyFont="1" applyFill="1" applyBorder="1" applyAlignment="1">
      <alignment vertical="center"/>
    </xf>
    <xf numFmtId="0" fontId="7" fillId="12" borderId="1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8" fillId="19" borderId="1" xfId="0" applyFont="1" applyFill="1" applyBorder="1" applyAlignment="1">
      <alignment horizontal="left" vertical="top" wrapText="1" indent="2"/>
    </xf>
    <xf numFmtId="0" fontId="32" fillId="19" borderId="1" xfId="0" applyFont="1" applyFill="1" applyBorder="1" applyAlignment="1">
      <alignment horizontal="left" vertical="top" wrapText="1"/>
    </xf>
    <xf numFmtId="0" fontId="28" fillId="19" borderId="1" xfId="0" applyFont="1" applyFill="1" applyBorder="1" applyAlignment="1">
      <alignment horizontal="left" vertical="top" wrapText="1"/>
    </xf>
    <xf numFmtId="0" fontId="28" fillId="19" borderId="1" xfId="0" applyFont="1" applyFill="1" applyBorder="1" applyAlignment="1">
      <alignment vertical="top" wrapText="1"/>
    </xf>
    <xf numFmtId="0" fontId="29" fillId="19" borderId="1" xfId="0" applyFont="1" applyFill="1" applyBorder="1" applyAlignment="1">
      <alignment horizontal="left" vertical="top" wrapText="1"/>
    </xf>
    <xf numFmtId="0" fontId="33" fillId="19" borderId="1" xfId="0" applyFont="1" applyFill="1" applyBorder="1" applyAlignment="1">
      <alignment horizontal="left" vertical="top" wrapText="1"/>
    </xf>
    <xf numFmtId="0" fontId="28" fillId="20" borderId="1" xfId="0" applyFont="1" applyFill="1" applyBorder="1" applyAlignment="1">
      <alignment horizontal="left" vertical="top" wrapText="1"/>
    </xf>
    <xf numFmtId="0" fontId="28" fillId="16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/>
    </xf>
    <xf numFmtId="0" fontId="34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justify" vertical="center" wrapText="1"/>
    </xf>
    <xf numFmtId="0" fontId="14" fillId="25" borderId="4" xfId="0" applyFont="1" applyFill="1" applyBorder="1" applyAlignment="1">
      <alignment vertical="center"/>
    </xf>
    <xf numFmtId="0" fontId="14" fillId="25" borderId="4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9" borderId="8" xfId="0" applyFont="1" applyFill="1" applyBorder="1" applyAlignment="1" applyProtection="1">
      <alignment vertical="center"/>
      <protection locked="0"/>
    </xf>
    <xf numFmtId="0" fontId="6" fillId="9" borderId="11" xfId="0" applyFont="1" applyFill="1" applyBorder="1" applyAlignment="1" applyProtection="1">
      <alignment vertical="center"/>
      <protection locked="0"/>
    </xf>
    <xf numFmtId="0" fontId="6" fillId="9" borderId="12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/>
    <xf numFmtId="0" fontId="5" fillId="2" borderId="12" xfId="0" applyFont="1" applyFill="1" applyBorder="1"/>
    <xf numFmtId="0" fontId="7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0" fontId="37" fillId="0" borderId="0" xfId="0" applyFont="1"/>
    <xf numFmtId="0" fontId="40" fillId="0" borderId="0" xfId="0" applyFont="1"/>
    <xf numFmtId="0" fontId="40" fillId="0" borderId="1" xfId="0" applyFont="1" applyBorder="1" applyAlignment="1" applyProtection="1">
      <alignment horizontal="center" vertical="center"/>
    </xf>
    <xf numFmtId="0" fontId="5" fillId="28" borderId="1" xfId="0" applyFont="1" applyFill="1" applyBorder="1" applyAlignment="1" applyProtection="1">
      <alignment horizontal="center" vertical="center"/>
      <protection locked="0"/>
    </xf>
    <xf numFmtId="0" fontId="37" fillId="9" borderId="16" xfId="0" applyFont="1" applyFill="1" applyBorder="1"/>
    <xf numFmtId="0" fontId="37" fillId="9" borderId="17" xfId="0" applyFont="1" applyFill="1" applyBorder="1"/>
    <xf numFmtId="0" fontId="37" fillId="9" borderId="18" xfId="0" applyFont="1" applyFill="1" applyBorder="1"/>
    <xf numFmtId="0" fontId="1" fillId="9" borderId="0" xfId="0" applyFont="1" applyFill="1" applyBorder="1" applyAlignment="1"/>
    <xf numFmtId="0" fontId="1" fillId="9" borderId="0" xfId="0" applyFont="1" applyFill="1" applyBorder="1" applyAlignment="1">
      <alignment horizontal="center"/>
    </xf>
    <xf numFmtId="0" fontId="47" fillId="9" borderId="17" xfId="0" applyFont="1" applyFill="1" applyBorder="1" applyAlignment="1">
      <alignment vertical="center"/>
    </xf>
    <xf numFmtId="0" fontId="47" fillId="9" borderId="18" xfId="0" applyFont="1" applyFill="1" applyBorder="1" applyAlignment="1">
      <alignment vertical="center"/>
    </xf>
    <xf numFmtId="0" fontId="47" fillId="9" borderId="20" xfId="0" applyFont="1" applyFill="1" applyBorder="1" applyAlignment="1">
      <alignment vertical="center"/>
    </xf>
    <xf numFmtId="0" fontId="47" fillId="9" borderId="21" xfId="0" applyFont="1" applyFill="1" applyBorder="1" applyAlignment="1">
      <alignment vertical="center"/>
    </xf>
    <xf numFmtId="0" fontId="5" fillId="9" borderId="16" xfId="0" applyFont="1" applyFill="1" applyBorder="1"/>
    <xf numFmtId="0" fontId="5" fillId="9" borderId="17" xfId="0" applyFont="1" applyFill="1" applyBorder="1"/>
    <xf numFmtId="0" fontId="5" fillId="9" borderId="17" xfId="0" applyFont="1" applyFill="1" applyBorder="1" applyAlignment="1">
      <alignment horizontal="center"/>
    </xf>
    <xf numFmtId="0" fontId="5" fillId="9" borderId="18" xfId="0" applyFont="1" applyFill="1" applyBorder="1"/>
    <xf numFmtId="0" fontId="11" fillId="27" borderId="6" xfId="0" applyFont="1" applyFill="1" applyBorder="1"/>
    <xf numFmtId="0" fontId="10" fillId="27" borderId="0" xfId="0" applyFont="1" applyFill="1" applyBorder="1" applyAlignment="1" applyProtection="1">
      <protection locked="0"/>
    </xf>
    <xf numFmtId="0" fontId="6" fillId="27" borderId="0" xfId="0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" fillId="9" borderId="16" xfId="0" applyFont="1" applyFill="1" applyBorder="1" applyAlignment="1"/>
    <xf numFmtId="0" fontId="1" fillId="9" borderId="18" xfId="0" applyFont="1" applyFill="1" applyBorder="1" applyAlignment="1"/>
    <xf numFmtId="0" fontId="1" fillId="9" borderId="19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45" fillId="9" borderId="16" xfId="0" applyFont="1" applyFill="1" applyBorder="1" applyAlignment="1">
      <alignment vertical="center"/>
    </xf>
    <xf numFmtId="0" fontId="45" fillId="9" borderId="17" xfId="0" applyFont="1" applyFill="1" applyBorder="1" applyAlignment="1">
      <alignment vertical="center"/>
    </xf>
    <xf numFmtId="0" fontId="45" fillId="9" borderId="18" xfId="0" applyFont="1" applyFill="1" applyBorder="1" applyAlignment="1">
      <alignment vertical="center"/>
    </xf>
    <xf numFmtId="0" fontId="37" fillId="27" borderId="0" xfId="0" applyFont="1" applyFill="1" applyAlignment="1"/>
    <xf numFmtId="0" fontId="37" fillId="27" borderId="0" xfId="0" applyFont="1" applyFill="1"/>
    <xf numFmtId="0" fontId="35" fillId="27" borderId="0" xfId="0" applyFont="1" applyFill="1"/>
    <xf numFmtId="0" fontId="53" fillId="26" borderId="3" xfId="0" applyFont="1" applyFill="1" applyBorder="1" applyAlignment="1">
      <alignment horizontal="center"/>
    </xf>
    <xf numFmtId="0" fontId="6" fillId="27" borderId="12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/>
    </xf>
    <xf numFmtId="0" fontId="43" fillId="30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58" fillId="2" borderId="0" xfId="0" applyFont="1" applyFill="1" applyAlignment="1">
      <alignment vertical="center"/>
    </xf>
    <xf numFmtId="0" fontId="58" fillId="2" borderId="0" xfId="0" applyFont="1" applyFill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27" borderId="0" xfId="0" applyFont="1" applyFill="1" applyBorder="1" applyAlignment="1">
      <alignment horizontal="right" vertical="center"/>
    </xf>
    <xf numFmtId="0" fontId="25" fillId="27" borderId="0" xfId="0" applyFont="1" applyFill="1" applyBorder="1" applyAlignment="1" applyProtection="1">
      <alignment vertical="center"/>
      <protection locked="0"/>
    </xf>
    <xf numFmtId="0" fontId="15" fillId="9" borderId="18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63" fillId="27" borderId="5" xfId="0" applyFont="1" applyFill="1" applyBorder="1" applyAlignment="1">
      <alignment horizontal="center" vertical="center"/>
    </xf>
    <xf numFmtId="0" fontId="63" fillId="27" borderId="8" xfId="0" applyFont="1" applyFill="1" applyBorder="1" applyAlignment="1">
      <alignment horizontal="center" vertical="center"/>
    </xf>
    <xf numFmtId="0" fontId="63" fillId="27" borderId="11" xfId="0" applyFont="1" applyFill="1" applyBorder="1" applyAlignment="1">
      <alignment horizontal="center" vertical="center"/>
    </xf>
    <xf numFmtId="0" fontId="11" fillId="27" borderId="0" xfId="0" applyFont="1" applyFill="1" applyBorder="1"/>
    <xf numFmtId="0" fontId="5" fillId="27" borderId="6" xfId="0" applyFont="1" applyFill="1" applyBorder="1"/>
    <xf numFmtId="0" fontId="5" fillId="27" borderId="0" xfId="0" applyFont="1" applyFill="1" applyBorder="1"/>
    <xf numFmtId="0" fontId="5" fillId="27" borderId="0" xfId="0" applyFont="1" applyFill="1" applyBorder="1" applyAlignment="1">
      <alignment horizontal="center"/>
    </xf>
    <xf numFmtId="0" fontId="5" fillId="27" borderId="12" xfId="0" applyFont="1" applyFill="1" applyBorder="1"/>
    <xf numFmtId="0" fontId="17" fillId="27" borderId="6" xfId="0" applyFont="1" applyFill="1" applyBorder="1" applyAlignment="1">
      <alignment vertical="center"/>
    </xf>
    <xf numFmtId="0" fontId="58" fillId="27" borderId="0" xfId="0" applyFont="1" applyFill="1" applyBorder="1"/>
    <xf numFmtId="0" fontId="17" fillId="27" borderId="0" xfId="0" applyFont="1" applyFill="1" applyBorder="1" applyAlignment="1">
      <alignment horizontal="right" vertical="center"/>
    </xf>
    <xf numFmtId="0" fontId="17" fillId="27" borderId="0" xfId="0" applyFont="1" applyFill="1" applyBorder="1" applyAlignment="1">
      <alignment vertical="center"/>
    </xf>
    <xf numFmtId="0" fontId="17" fillId="27" borderId="12" xfId="0" applyFont="1" applyFill="1" applyBorder="1" applyAlignment="1">
      <alignment vertical="center"/>
    </xf>
    <xf numFmtId="0" fontId="58" fillId="27" borderId="6" xfId="0" applyFont="1" applyFill="1" applyBorder="1" applyAlignment="1">
      <alignment vertical="center"/>
    </xf>
    <xf numFmtId="49" fontId="25" fillId="27" borderId="0" xfId="0" applyNumberFormat="1" applyFont="1" applyFill="1" applyBorder="1" applyAlignment="1">
      <alignment vertical="center"/>
    </xf>
    <xf numFmtId="0" fontId="5" fillId="27" borderId="7" xfId="0" applyFont="1" applyFill="1" applyBorder="1" applyAlignment="1">
      <alignment vertical="center"/>
    </xf>
    <xf numFmtId="0" fontId="7" fillId="27" borderId="9" xfId="0" applyFont="1" applyFill="1" applyBorder="1" applyAlignment="1">
      <alignment vertical="center"/>
    </xf>
    <xf numFmtId="0" fontId="5" fillId="27" borderId="9" xfId="0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7" fillId="27" borderId="0" xfId="0" applyFont="1" applyFill="1" applyBorder="1" applyAlignment="1">
      <alignment vertical="center"/>
    </xf>
    <xf numFmtId="0" fontId="5" fillId="27" borderId="13" xfId="0" applyFont="1" applyFill="1" applyBorder="1" applyAlignment="1">
      <alignment vertical="center"/>
    </xf>
    <xf numFmtId="0" fontId="68" fillId="3" borderId="0" xfId="0" applyFont="1" applyFill="1" applyBorder="1" applyAlignment="1"/>
    <xf numFmtId="0" fontId="68" fillId="3" borderId="0" xfId="0" applyFont="1" applyFill="1" applyBorder="1" applyAlignment="1" applyProtection="1">
      <protection locked="0"/>
    </xf>
    <xf numFmtId="0" fontId="69" fillId="0" borderId="0" xfId="0" applyFont="1" applyFill="1" applyBorder="1" applyAlignment="1" applyProtection="1">
      <protection locked="0"/>
    </xf>
    <xf numFmtId="0" fontId="25" fillId="27" borderId="0" xfId="0" applyFont="1" applyFill="1" applyBorder="1" applyAlignment="1">
      <alignment vertical="center"/>
    </xf>
    <xf numFmtId="0" fontId="44" fillId="30" borderId="2" xfId="0" applyFont="1" applyFill="1" applyBorder="1" applyAlignment="1">
      <alignment vertical="center"/>
    </xf>
    <xf numFmtId="0" fontId="44" fillId="30" borderId="14" xfId="0" applyFont="1" applyFill="1" applyBorder="1" applyAlignment="1">
      <alignment vertical="center"/>
    </xf>
    <xf numFmtId="0" fontId="44" fillId="30" borderId="3" xfId="0" applyFont="1" applyFill="1" applyBorder="1" applyAlignment="1">
      <alignment vertical="center"/>
    </xf>
    <xf numFmtId="0" fontId="43" fillId="31" borderId="1" xfId="0" applyFont="1" applyFill="1" applyBorder="1" applyAlignment="1">
      <alignment horizontal="center" vertical="center" wrapText="1"/>
    </xf>
    <xf numFmtId="0" fontId="43" fillId="18" borderId="1" xfId="0" applyFont="1" applyFill="1" applyBorder="1" applyAlignment="1">
      <alignment horizontal="center" vertical="center" wrapText="1"/>
    </xf>
    <xf numFmtId="0" fontId="43" fillId="30" borderId="1" xfId="0" applyFont="1" applyFill="1" applyBorder="1" applyAlignment="1">
      <alignment horizontal="center" vertical="center" wrapText="1"/>
    </xf>
    <xf numFmtId="0" fontId="68" fillId="3" borderId="0" xfId="0" applyFont="1" applyFill="1" applyBorder="1" applyAlignment="1">
      <alignment horizontal="left"/>
    </xf>
    <xf numFmtId="0" fontId="72" fillId="2" borderId="14" xfId="0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/>
    </xf>
    <xf numFmtId="0" fontId="68" fillId="2" borderId="1" xfId="0" applyFont="1" applyFill="1" applyBorder="1" applyAlignment="1" applyProtection="1">
      <alignment vertical="center" wrapText="1"/>
      <protection hidden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71" fillId="3" borderId="2" xfId="0" applyFont="1" applyFill="1" applyBorder="1" applyAlignment="1">
      <alignment vertical="center"/>
    </xf>
    <xf numFmtId="0" fontId="71" fillId="3" borderId="3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2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9" borderId="6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2" fillId="3" borderId="2" xfId="0" applyNumberFormat="1" applyFont="1" applyFill="1" applyBorder="1" applyAlignment="1">
      <alignment vertical="center"/>
    </xf>
    <xf numFmtId="0" fontId="22" fillId="3" borderId="3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/>
      <protection locked="0"/>
    </xf>
    <xf numFmtId="0" fontId="68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Border="1"/>
    <xf numFmtId="0" fontId="5" fillId="0" borderId="6" xfId="0" applyFont="1" applyBorder="1"/>
    <xf numFmtId="0" fontId="5" fillId="0" borderId="1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0" fontId="5" fillId="3" borderId="5" xfId="0" applyFont="1" applyFill="1" applyBorder="1" applyProtection="1">
      <protection hidden="1"/>
    </xf>
    <xf numFmtId="0" fontId="5" fillId="3" borderId="8" xfId="0" applyFont="1" applyFill="1" applyBorder="1" applyProtection="1"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protection hidden="1"/>
    </xf>
    <xf numFmtId="0" fontId="5" fillId="3" borderId="12" xfId="0" applyFont="1" applyFill="1" applyBorder="1" applyAlignment="1" applyProtection="1">
      <protection hidden="1"/>
    </xf>
    <xf numFmtId="0" fontId="68" fillId="0" borderId="6" xfId="0" applyFont="1" applyBorder="1" applyProtection="1">
      <protection hidden="1"/>
    </xf>
    <xf numFmtId="0" fontId="68" fillId="3" borderId="0" xfId="0" applyFont="1" applyFill="1" applyBorder="1" applyAlignment="1" applyProtection="1">
      <protection hidden="1"/>
    </xf>
    <xf numFmtId="0" fontId="5" fillId="0" borderId="0" xfId="0" applyFont="1" applyBorder="1" applyProtection="1">
      <protection hidden="1"/>
    </xf>
    <xf numFmtId="0" fontId="69" fillId="0" borderId="0" xfId="0" applyFont="1" applyFill="1" applyBorder="1" applyAlignment="1" applyProtection="1">
      <protection hidden="1"/>
    </xf>
    <xf numFmtId="0" fontId="68" fillId="3" borderId="0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68" fillId="0" borderId="0" xfId="0" applyFont="1" applyFill="1" applyBorder="1" applyAlignment="1" applyProtection="1">
      <protection hidden="1"/>
    </xf>
    <xf numFmtId="0" fontId="68" fillId="3" borderId="6" xfId="0" applyFont="1" applyFill="1" applyBorder="1" applyProtection="1">
      <protection hidden="1"/>
    </xf>
    <xf numFmtId="0" fontId="68" fillId="3" borderId="0" xfId="0" applyFont="1" applyFill="1" applyBorder="1" applyAlignment="1" applyProtection="1">
      <alignment horizontal="center"/>
      <protection hidden="1"/>
    </xf>
    <xf numFmtId="0" fontId="5" fillId="3" borderId="9" xfId="0" applyFont="1" applyFill="1" applyBorder="1" applyProtection="1">
      <protection hidden="1"/>
    </xf>
    <xf numFmtId="0" fontId="5" fillId="3" borderId="13" xfId="0" applyFont="1" applyFill="1" applyBorder="1" applyProtection="1">
      <protection hidden="1"/>
    </xf>
    <xf numFmtId="0" fontId="68" fillId="0" borderId="0" xfId="0" applyFont="1" applyBorder="1" applyProtection="1">
      <protection hidden="1"/>
    </xf>
    <xf numFmtId="0" fontId="68" fillId="0" borderId="0" xfId="0" applyFont="1" applyBorder="1" applyAlignment="1" applyProtection="1">
      <alignment horizontal="center"/>
      <protection hidden="1"/>
    </xf>
    <xf numFmtId="0" fontId="5" fillId="0" borderId="12" xfId="0" applyFont="1" applyBorder="1" applyProtection="1">
      <protection hidden="1"/>
    </xf>
    <xf numFmtId="49" fontId="25" fillId="27" borderId="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43" fillId="27" borderId="0" xfId="0" applyFont="1" applyFill="1" applyAlignment="1">
      <alignment horizontal="center" vertical="top"/>
    </xf>
    <xf numFmtId="0" fontId="37" fillId="27" borderId="0" xfId="0" applyFont="1" applyFill="1" applyAlignment="1">
      <alignment vertical="top"/>
    </xf>
    <xf numFmtId="0" fontId="37" fillId="0" borderId="0" xfId="0" applyFont="1" applyAlignment="1">
      <alignment vertical="top"/>
    </xf>
    <xf numFmtId="0" fontId="25" fillId="27" borderId="0" xfId="0" applyFont="1" applyFill="1" applyBorder="1" applyAlignment="1" applyProtection="1">
      <alignment vertical="center"/>
    </xf>
    <xf numFmtId="0" fontId="6" fillId="27" borderId="0" xfId="0" applyFont="1" applyFill="1" applyBorder="1" applyAlignment="1" applyProtection="1">
      <alignment vertical="center"/>
    </xf>
    <xf numFmtId="0" fontId="51" fillId="0" borderId="0" xfId="0" applyFont="1" applyAlignment="1">
      <alignment horizontal="left" vertical="center"/>
    </xf>
    <xf numFmtId="0" fontId="66" fillId="9" borderId="19" xfId="0" applyFont="1" applyFill="1" applyBorder="1" applyAlignment="1">
      <alignment horizontal="center" vertical="center"/>
    </xf>
    <xf numFmtId="0" fontId="66" fillId="9" borderId="20" xfId="0" applyFont="1" applyFill="1" applyBorder="1" applyAlignment="1">
      <alignment horizontal="center" vertical="center"/>
    </xf>
    <xf numFmtId="0" fontId="66" fillId="9" borderId="21" xfId="0" applyFont="1" applyFill="1" applyBorder="1" applyAlignment="1">
      <alignment horizontal="center" vertical="center"/>
    </xf>
    <xf numFmtId="0" fontId="44" fillId="30" borderId="2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horizontal="left" vertical="center"/>
    </xf>
    <xf numFmtId="0" fontId="44" fillId="30" borderId="3" xfId="0" applyFont="1" applyFill="1" applyBorder="1" applyAlignment="1">
      <alignment horizontal="left" vertical="center"/>
    </xf>
    <xf numFmtId="0" fontId="68" fillId="3" borderId="2" xfId="0" applyFont="1" applyFill="1" applyBorder="1" applyAlignment="1" applyProtection="1">
      <alignment horizontal="left" vertical="center"/>
      <protection locked="0"/>
    </xf>
    <xf numFmtId="0" fontId="68" fillId="3" borderId="14" xfId="0" applyFont="1" applyFill="1" applyBorder="1" applyAlignment="1" applyProtection="1">
      <alignment horizontal="left" vertical="center"/>
      <protection locked="0"/>
    </xf>
    <xf numFmtId="0" fontId="68" fillId="3" borderId="3" xfId="0" applyFont="1" applyFill="1" applyBorder="1" applyAlignment="1" applyProtection="1">
      <alignment horizontal="left" vertical="center"/>
      <protection locked="0"/>
    </xf>
    <xf numFmtId="49" fontId="68" fillId="3" borderId="2" xfId="0" applyNumberFormat="1" applyFont="1" applyFill="1" applyBorder="1" applyAlignment="1" applyProtection="1">
      <alignment horizontal="left" vertical="center"/>
      <protection locked="0"/>
    </xf>
    <xf numFmtId="49" fontId="68" fillId="3" borderId="14" xfId="0" applyNumberFormat="1" applyFont="1" applyFill="1" applyBorder="1" applyAlignment="1" applyProtection="1">
      <alignment horizontal="left" vertical="center"/>
      <protection locked="0"/>
    </xf>
    <xf numFmtId="49" fontId="68" fillId="3" borderId="3" xfId="0" applyNumberFormat="1" applyFont="1" applyFill="1" applyBorder="1" applyAlignment="1" applyProtection="1">
      <alignment horizontal="left" vertical="center"/>
      <protection locked="0"/>
    </xf>
    <xf numFmtId="0" fontId="65" fillId="9" borderId="19" xfId="0" applyFont="1" applyFill="1" applyBorder="1" applyAlignment="1">
      <alignment horizontal="center" vertical="center"/>
    </xf>
    <xf numFmtId="0" fontId="65" fillId="9" borderId="20" xfId="0" applyFont="1" applyFill="1" applyBorder="1" applyAlignment="1">
      <alignment horizontal="center" vertical="center"/>
    </xf>
    <xf numFmtId="0" fontId="65" fillId="9" borderId="21" xfId="0" applyFont="1" applyFill="1" applyBorder="1" applyAlignment="1">
      <alignment horizontal="center" vertical="center"/>
    </xf>
    <xf numFmtId="0" fontId="44" fillId="27" borderId="0" xfId="0" applyFont="1" applyFill="1" applyAlignment="1">
      <alignment vertical="top" wrapText="1"/>
    </xf>
    <xf numFmtId="0" fontId="44" fillId="27" borderId="0" xfId="0" applyFont="1" applyFill="1" applyAlignment="1">
      <alignment vertical="top"/>
    </xf>
    <xf numFmtId="0" fontId="68" fillId="3" borderId="1" xfId="0" applyFont="1" applyFill="1" applyBorder="1" applyAlignment="1" applyProtection="1">
      <alignment horizontal="left" vertical="center"/>
      <protection locked="0"/>
    </xf>
    <xf numFmtId="0" fontId="52" fillId="20" borderId="1" xfId="0" applyFont="1" applyFill="1" applyBorder="1" applyAlignment="1">
      <alignment horizontal="center" vertical="center"/>
    </xf>
    <xf numFmtId="0" fontId="64" fillId="9" borderId="16" xfId="0" applyFont="1" applyFill="1" applyBorder="1" applyAlignment="1">
      <alignment horizontal="center" vertical="center"/>
    </xf>
    <xf numFmtId="0" fontId="64" fillId="9" borderId="17" xfId="0" applyFont="1" applyFill="1" applyBorder="1" applyAlignment="1">
      <alignment horizontal="center" vertical="center"/>
    </xf>
    <xf numFmtId="0" fontId="64" fillId="9" borderId="19" xfId="0" applyFont="1" applyFill="1" applyBorder="1" applyAlignment="1">
      <alignment horizontal="center" vertical="center"/>
    </xf>
    <xf numFmtId="0" fontId="64" fillId="9" borderId="20" xfId="0" applyFont="1" applyFill="1" applyBorder="1" applyAlignment="1">
      <alignment horizontal="center" vertical="center"/>
    </xf>
    <xf numFmtId="0" fontId="48" fillId="26" borderId="26" xfId="0" applyFont="1" applyFill="1" applyBorder="1" applyAlignment="1">
      <alignment horizontal="center" vertical="center"/>
    </xf>
    <xf numFmtId="0" fontId="48" fillId="26" borderId="27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left" vertical="center"/>
    </xf>
    <xf numFmtId="0" fontId="41" fillId="23" borderId="1" xfId="0" applyFont="1" applyFill="1" applyBorder="1" applyAlignment="1">
      <alignment horizontal="center"/>
    </xf>
    <xf numFmtId="0" fontId="41" fillId="24" borderId="1" xfId="0" applyFont="1" applyFill="1" applyBorder="1" applyAlignment="1">
      <alignment horizontal="center"/>
    </xf>
    <xf numFmtId="0" fontId="42" fillId="17" borderId="1" xfId="0" applyFont="1" applyFill="1" applyBorder="1" applyAlignment="1">
      <alignment horizontal="center" vertical="center"/>
    </xf>
    <xf numFmtId="0" fontId="52" fillId="16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41" fillId="22" borderId="1" xfId="0" applyFont="1" applyFill="1" applyBorder="1" applyAlignment="1">
      <alignment horizontal="center"/>
    </xf>
    <xf numFmtId="0" fontId="52" fillId="18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48" fillId="15" borderId="4" xfId="0" applyFont="1" applyFill="1" applyBorder="1" applyAlignment="1">
      <alignment horizontal="center" vertical="center"/>
    </xf>
    <xf numFmtId="0" fontId="48" fillId="15" borderId="15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center" vertical="center"/>
    </xf>
    <xf numFmtId="0" fontId="48" fillId="15" borderId="1" xfId="0" applyFont="1" applyFill="1" applyBorder="1" applyAlignment="1">
      <alignment horizontal="center" vertical="center"/>
    </xf>
    <xf numFmtId="0" fontId="39" fillId="15" borderId="1" xfId="0" applyFont="1" applyFill="1" applyBorder="1" applyAlignment="1">
      <alignment horizontal="center" vertical="center"/>
    </xf>
    <xf numFmtId="0" fontId="41" fillId="21" borderId="1" xfId="0" applyFont="1" applyFill="1" applyBorder="1" applyAlignment="1">
      <alignment horizontal="center"/>
    </xf>
    <xf numFmtId="0" fontId="52" fillId="29" borderId="1" xfId="0" applyFont="1" applyFill="1" applyBorder="1" applyAlignment="1">
      <alignment horizontal="center" vertical="center"/>
    </xf>
    <xf numFmtId="0" fontId="63" fillId="9" borderId="24" xfId="0" applyFont="1" applyFill="1" applyBorder="1" applyAlignment="1">
      <alignment horizontal="center" vertical="center"/>
    </xf>
    <xf numFmtId="0" fontId="63" fillId="9" borderId="0" xfId="0" applyFont="1" applyFill="1" applyBorder="1" applyAlignment="1">
      <alignment horizontal="center" vertical="center"/>
    </xf>
    <xf numFmtId="0" fontId="63" fillId="9" borderId="25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/>
    </xf>
    <xf numFmtId="0" fontId="5" fillId="27" borderId="0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70" fillId="4" borderId="1" xfId="0" applyFont="1" applyFill="1" applyBorder="1" applyAlignment="1">
      <alignment horizontal="center" vertical="center"/>
    </xf>
    <xf numFmtId="0" fontId="70" fillId="4" borderId="1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/>
    </xf>
    <xf numFmtId="0" fontId="44" fillId="17" borderId="1" xfId="0" applyFont="1" applyFill="1" applyBorder="1" applyAlignment="1">
      <alignment horizontal="center" vertical="center" wrapText="1"/>
    </xf>
    <xf numFmtId="0" fontId="44" fillId="21" borderId="1" xfId="0" applyFont="1" applyFill="1" applyBorder="1" applyAlignment="1">
      <alignment horizontal="center" vertical="center" wrapText="1"/>
    </xf>
    <xf numFmtId="0" fontId="44" fillId="32" borderId="1" xfId="0" applyFont="1" applyFill="1" applyBorder="1" applyAlignment="1">
      <alignment horizontal="center" vertical="center" wrapText="1"/>
    </xf>
    <xf numFmtId="0" fontId="44" fillId="23" borderId="1" xfId="0" applyFont="1" applyFill="1" applyBorder="1" applyAlignment="1">
      <alignment horizontal="center" vertical="center" wrapText="1"/>
    </xf>
    <xf numFmtId="0" fontId="44" fillId="24" borderId="1" xfId="0" applyFont="1" applyFill="1" applyBorder="1" applyAlignment="1">
      <alignment horizontal="center" vertical="center" wrapText="1"/>
    </xf>
    <xf numFmtId="0" fontId="68" fillId="3" borderId="0" xfId="0" applyFont="1" applyFill="1" applyBorder="1" applyAlignment="1" applyProtection="1">
      <alignment horizontal="left"/>
      <protection hidden="1"/>
    </xf>
    <xf numFmtId="0" fontId="25" fillId="27" borderId="0" xfId="0" applyFont="1" applyFill="1" applyBorder="1" applyAlignment="1">
      <alignment horizontal="center"/>
    </xf>
    <xf numFmtId="0" fontId="60" fillId="27" borderId="0" xfId="0" applyFont="1" applyFill="1" applyBorder="1" applyAlignment="1">
      <alignment horizontal="left" vertical="center"/>
    </xf>
    <xf numFmtId="49" fontId="60" fillId="27" borderId="0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12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indent="1"/>
    </xf>
    <xf numFmtId="0" fontId="8" fillId="0" borderId="9" xfId="0" applyFont="1" applyFill="1" applyBorder="1" applyAlignment="1">
      <alignment horizontal="left" vertical="center"/>
    </xf>
    <xf numFmtId="0" fontId="22" fillId="9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45" fillId="9" borderId="4" xfId="0" applyFont="1" applyFill="1" applyBorder="1" applyAlignment="1">
      <alignment horizontal="center" vertical="center" wrapText="1"/>
    </xf>
    <xf numFmtId="0" fontId="45" fillId="9" borderId="15" xfId="0" applyFont="1" applyFill="1" applyBorder="1" applyAlignment="1">
      <alignment horizontal="center" vertical="center" wrapText="1"/>
    </xf>
    <xf numFmtId="0" fontId="45" fillId="9" borderId="10" xfId="0" applyFont="1" applyFill="1" applyBorder="1" applyAlignment="1">
      <alignment horizontal="center" vertical="center" wrapText="1"/>
    </xf>
    <xf numFmtId="0" fontId="62" fillId="9" borderId="17" xfId="0" applyFont="1" applyFill="1" applyBorder="1" applyAlignment="1">
      <alignment horizontal="center" vertical="center"/>
    </xf>
    <xf numFmtId="0" fontId="61" fillId="9" borderId="0" xfId="0" applyFont="1" applyFill="1" applyBorder="1" applyAlignment="1">
      <alignment horizontal="center" vertical="center"/>
    </xf>
    <xf numFmtId="49" fontId="61" fillId="9" borderId="20" xfId="0" applyNumberFormat="1" applyFont="1" applyFill="1" applyBorder="1" applyAlignment="1">
      <alignment horizontal="center" vertical="center"/>
    </xf>
    <xf numFmtId="0" fontId="61" fillId="9" borderId="20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/>
    </xf>
    <xf numFmtId="0" fontId="22" fillId="9" borderId="5" xfId="0" applyFont="1" applyFill="1" applyBorder="1" applyAlignment="1">
      <alignment horizontal="left" vertical="center"/>
    </xf>
    <xf numFmtId="0" fontId="22" fillId="9" borderId="8" xfId="0" applyFont="1" applyFill="1" applyBorder="1" applyAlignment="1">
      <alignment horizontal="left" vertical="center"/>
    </xf>
    <xf numFmtId="164" fontId="22" fillId="3" borderId="2" xfId="0" applyNumberFormat="1" applyFont="1" applyFill="1" applyBorder="1" applyAlignment="1">
      <alignment horizontal="left" vertical="center"/>
    </xf>
    <xf numFmtId="164" fontId="22" fillId="3" borderId="3" xfId="0" applyNumberFormat="1" applyFont="1" applyFill="1" applyBorder="1" applyAlignment="1">
      <alignment horizontal="left" vertical="center"/>
    </xf>
    <xf numFmtId="0" fontId="23" fillId="13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2" fillId="9" borderId="7" xfId="0" applyFont="1" applyFill="1" applyBorder="1" applyAlignment="1">
      <alignment horizontal="left" vertical="center"/>
    </xf>
    <xf numFmtId="0" fontId="22" fillId="9" borderId="9" xfId="0" applyFont="1" applyFill="1" applyBorder="1" applyAlignment="1">
      <alignment horizontal="left" vertical="center"/>
    </xf>
    <xf numFmtId="1" fontId="26" fillId="2" borderId="0" xfId="0" applyNumberFormat="1" applyFont="1" applyFill="1" applyBorder="1" applyAlignment="1">
      <alignment horizontal="left" vertical="center" indent="1"/>
    </xf>
    <xf numFmtId="0" fontId="67" fillId="9" borderId="22" xfId="0" applyFont="1" applyFill="1" applyBorder="1" applyAlignment="1">
      <alignment horizontal="center" vertical="center"/>
    </xf>
    <xf numFmtId="0" fontId="67" fillId="9" borderId="2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75" fillId="9" borderId="16" xfId="0" applyFont="1" applyFill="1" applyBorder="1" applyAlignment="1">
      <alignment horizontal="center" vertical="center"/>
    </xf>
    <xf numFmtId="0" fontId="75" fillId="9" borderId="17" xfId="0" applyFont="1" applyFill="1" applyBorder="1" applyAlignment="1">
      <alignment horizontal="center" vertical="center"/>
    </xf>
    <xf numFmtId="0" fontId="75" fillId="9" borderId="18" xfId="0" applyFont="1" applyFill="1" applyBorder="1" applyAlignment="1">
      <alignment horizontal="center" vertical="center"/>
    </xf>
    <xf numFmtId="0" fontId="75" fillId="9" borderId="24" xfId="0" applyFont="1" applyFill="1" applyBorder="1" applyAlignment="1">
      <alignment horizontal="center" vertical="center"/>
    </xf>
    <xf numFmtId="0" fontId="75" fillId="9" borderId="0" xfId="0" applyFont="1" applyFill="1" applyBorder="1" applyAlignment="1">
      <alignment horizontal="center" vertical="center"/>
    </xf>
    <xf numFmtId="0" fontId="75" fillId="9" borderId="25" xfId="0" applyFont="1" applyFill="1" applyBorder="1" applyAlignment="1">
      <alignment horizontal="center" vertical="center"/>
    </xf>
    <xf numFmtId="0" fontId="75" fillId="9" borderId="19" xfId="0" applyFont="1" applyFill="1" applyBorder="1" applyAlignment="1">
      <alignment horizontal="center" vertical="center"/>
    </xf>
    <xf numFmtId="0" fontId="75" fillId="9" borderId="20" xfId="0" applyFont="1" applyFill="1" applyBorder="1" applyAlignment="1">
      <alignment horizontal="center" vertical="center"/>
    </xf>
    <xf numFmtId="0" fontId="75" fillId="9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66FF66"/>
      <color rgb="FFFF66FF"/>
      <color rgb="FFFF5050"/>
      <color rgb="FF6699FF"/>
      <color rgb="FF000099"/>
      <color rgb="FF2E527E"/>
      <color rgb="FFFFFF66"/>
      <color rgb="FFCC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KELAS'!$B$26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KELAS'!$C$25:$H$25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KELAS'!$C$26:$H$26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9-4A57-B5ED-BA1A120AC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23456"/>
        <c:axId val="76333440"/>
      </c:barChart>
      <c:catAx>
        <c:axId val="7632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333440"/>
        <c:crosses val="autoZero"/>
        <c:auto val="1"/>
        <c:lblAlgn val="ctr"/>
        <c:lblOffset val="100"/>
        <c:noMultiLvlLbl val="0"/>
      </c:catAx>
      <c:valAx>
        <c:axId val="76333440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632345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KELAS'!$B$239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val>
            <c:numRef>
              <c:f>'GRAF PENCAPAIAN KELAS'!$C$239:$H$239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73-4719-BC26-8F01B0E45F62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KELAS'!$C$238:$H$238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31104"/>
        <c:axId val="78041088"/>
      </c:barChart>
      <c:catAx>
        <c:axId val="780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041088"/>
        <c:crosses val="autoZero"/>
        <c:auto val="1"/>
        <c:lblAlgn val="ctr"/>
        <c:lblOffset val="100"/>
        <c:noMultiLvlLbl val="0"/>
      </c:catAx>
      <c:valAx>
        <c:axId val="7804108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803110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KELAS'!$J$239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val>
            <c:numRef>
              <c:f>'GRAF PENCAPAIAN KELAS'!$K$239:$P$239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E7-405C-BBA7-F34830CBC2CA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KELAS'!$K$238:$P$238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56832"/>
        <c:axId val="78075008"/>
      </c:barChart>
      <c:catAx>
        <c:axId val="780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075008"/>
        <c:crosses val="autoZero"/>
        <c:auto val="1"/>
        <c:lblAlgn val="ctr"/>
        <c:lblOffset val="100"/>
        <c:noMultiLvlLbl val="0"/>
      </c:catAx>
      <c:valAx>
        <c:axId val="7807500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805683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KELAS'!$B$257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val>
            <c:numRef>
              <c:f>'GRAF PENCAPAIAN KELAS'!$C$257:$H$257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09-451A-9F0F-6AD88FAA75BC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KELAS'!$C$256:$H$256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15584"/>
        <c:axId val="78117120"/>
      </c:barChart>
      <c:catAx>
        <c:axId val="781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117120"/>
        <c:crosses val="autoZero"/>
        <c:auto val="1"/>
        <c:lblAlgn val="ctr"/>
        <c:lblOffset val="100"/>
        <c:noMultiLvlLbl val="0"/>
      </c:catAx>
      <c:valAx>
        <c:axId val="7811712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81155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KELAS'!$B$275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val>
            <c:numRef>
              <c:f>'GRAF PENCAPAIAN KELAS'!$C$275:$H$275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CF-4910-838F-89C03010F8A3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KELAS'!$C$274:$H$274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59520"/>
        <c:axId val="79261056"/>
      </c:barChart>
      <c:catAx>
        <c:axId val="792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61056"/>
        <c:crosses val="autoZero"/>
        <c:auto val="1"/>
        <c:lblAlgn val="ctr"/>
        <c:lblOffset val="100"/>
        <c:noMultiLvlLbl val="0"/>
      </c:catAx>
      <c:valAx>
        <c:axId val="7926105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925952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KELAS'!$J$275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val>
            <c:numRef>
              <c:f>'GRAF PENCAPAIAN KELAS'!$K$275:$P$275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30-4172-A34A-08E29C2ABB0A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KELAS'!$K$274:$P$274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93440"/>
        <c:axId val="79295232"/>
      </c:barChart>
      <c:catAx>
        <c:axId val="792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95232"/>
        <c:crosses val="autoZero"/>
        <c:auto val="1"/>
        <c:lblAlgn val="ctr"/>
        <c:lblOffset val="100"/>
        <c:noMultiLvlLbl val="0"/>
      </c:catAx>
      <c:valAx>
        <c:axId val="7929523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929344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KELAS'!$B$293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val>
            <c:numRef>
              <c:f>'GRAF PENCAPAIAN KELAS'!$C$293:$H$293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34-474E-AC80-640B4E9706CF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KELAS'!$C$292:$H$292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12160"/>
        <c:axId val="84813696"/>
      </c:barChart>
      <c:catAx>
        <c:axId val="848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813696"/>
        <c:crosses val="autoZero"/>
        <c:auto val="1"/>
        <c:lblAlgn val="ctr"/>
        <c:lblOffset val="100"/>
        <c:noMultiLvlLbl val="0"/>
      </c:catAx>
      <c:valAx>
        <c:axId val="8481369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848121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KELAS'!$J$293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val>
            <c:numRef>
              <c:f>'GRAF PENCAPAIAN KELAS'!$K$293:$P$293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C4-44BD-84B1-6F6C54E63469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KELAS'!$K$292:$P$292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3792"/>
        <c:axId val="84835328"/>
      </c:barChart>
      <c:catAx>
        <c:axId val="8483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4835328"/>
        <c:crosses val="autoZero"/>
        <c:auto val="1"/>
        <c:lblAlgn val="ctr"/>
        <c:lblOffset val="100"/>
        <c:noMultiLvlLbl val="0"/>
      </c:catAx>
      <c:valAx>
        <c:axId val="8483532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crossAx val="8483379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5345966328961E-2"/>
          <c:y val="5.5842549966986822E-2"/>
          <c:w val="0.91299300779503634"/>
          <c:h val="0.80015468536934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PENCAPAIAN KELAS'!$B$311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'GRAF PENCAPAIAN KELAS'!$C$311:$H$311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B2-485F-8010-6A2E812C5D6F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KELAS'!$C$310:$H$310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56192"/>
        <c:axId val="84960384"/>
      </c:barChart>
      <c:catAx>
        <c:axId val="84856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960384"/>
        <c:crosses val="autoZero"/>
        <c:auto val="1"/>
        <c:lblAlgn val="ctr"/>
        <c:lblOffset val="100"/>
        <c:noMultiLvlLbl val="0"/>
      </c:catAx>
      <c:valAx>
        <c:axId val="84960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485619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KELAS'!$B$61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KELAS'!$C$25:$H$25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KELAS'!$C$61:$H$61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F0-4431-BA46-BEB0A97DB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84960"/>
        <c:axId val="84986496"/>
      </c:barChart>
      <c:catAx>
        <c:axId val="8498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86496"/>
        <c:crosses val="autoZero"/>
        <c:auto val="1"/>
        <c:lblAlgn val="ctr"/>
        <c:lblOffset val="100"/>
        <c:noMultiLvlLbl val="0"/>
      </c:catAx>
      <c:valAx>
        <c:axId val="84986496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849849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KELAS'!$J$43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KELAS'!$K$43:$P$43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86-4C8D-9237-E2F79D73F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7456"/>
        <c:axId val="85029248"/>
      </c:barChart>
      <c:catAx>
        <c:axId val="8502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29248"/>
        <c:crosses val="autoZero"/>
        <c:auto val="1"/>
        <c:lblAlgn val="ctr"/>
        <c:lblOffset val="100"/>
        <c:noMultiLvlLbl val="0"/>
      </c:catAx>
      <c:valAx>
        <c:axId val="8502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502745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KELAS'!$J$8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KELAS'!$K$8:$P$8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D-4379-A87B-C3F04429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29056"/>
        <c:axId val="76830592"/>
      </c:barChart>
      <c:catAx>
        <c:axId val="7682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830592"/>
        <c:crosses val="autoZero"/>
        <c:auto val="1"/>
        <c:lblAlgn val="ctr"/>
        <c:lblOffset val="100"/>
        <c:noMultiLvlLbl val="0"/>
      </c:catAx>
      <c:valAx>
        <c:axId val="76830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682905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KELAS'!$J$61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KELAS'!$K$25:$P$25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KELAS'!$K$61:$P$61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E-48F6-93F5-B3C585919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54208"/>
        <c:axId val="85055744"/>
      </c:barChart>
      <c:catAx>
        <c:axId val="8505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55744"/>
        <c:crosses val="autoZero"/>
        <c:auto val="1"/>
        <c:lblAlgn val="ctr"/>
        <c:lblOffset val="100"/>
        <c:noMultiLvlLbl val="0"/>
      </c:catAx>
      <c:valAx>
        <c:axId val="85055744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8505420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KELAS'!$B$43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KELAS'!$C$7:$H$7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KELAS'!$C$43:$H$43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B8-4855-A8DD-F3BF3C41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94432"/>
        <c:axId val="86200320"/>
      </c:barChart>
      <c:catAx>
        <c:axId val="8619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200320"/>
        <c:crosses val="autoZero"/>
        <c:auto val="1"/>
        <c:lblAlgn val="ctr"/>
        <c:lblOffset val="100"/>
        <c:noMultiLvlLbl val="0"/>
      </c:catAx>
      <c:valAx>
        <c:axId val="8620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619443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KELAS'!$B$96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PENCAPAIAN KELAS'!$C$25:$H$25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KELAS'!$C$96:$H$96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3F5-85AE-33CC8F83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17088"/>
        <c:axId val="86218624"/>
      </c:barChart>
      <c:catAx>
        <c:axId val="8621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218624"/>
        <c:crosses val="autoZero"/>
        <c:auto val="1"/>
        <c:lblAlgn val="ctr"/>
        <c:lblOffset val="100"/>
        <c:noMultiLvlLbl val="0"/>
      </c:catAx>
      <c:valAx>
        <c:axId val="86218624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8621708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KELAS'!$J$78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KELAS'!$K$78:$P$78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6B-470A-A429-09455C26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33312"/>
        <c:axId val="86334848"/>
      </c:barChart>
      <c:catAx>
        <c:axId val="863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334848"/>
        <c:crosses val="autoZero"/>
        <c:auto val="1"/>
        <c:lblAlgn val="ctr"/>
        <c:lblOffset val="100"/>
        <c:noMultiLvlLbl val="0"/>
      </c:catAx>
      <c:valAx>
        <c:axId val="8633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33331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KELAS'!$B$78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KELAS'!$C$7:$H$7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KELAS'!$C$78:$H$78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E7-4AED-9A49-FBCF01DE1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59040"/>
        <c:axId val="86369024"/>
      </c:barChart>
      <c:catAx>
        <c:axId val="86359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369024"/>
        <c:crosses val="autoZero"/>
        <c:auto val="1"/>
        <c:lblAlgn val="ctr"/>
        <c:lblOffset val="100"/>
        <c:noMultiLvlLbl val="0"/>
      </c:catAx>
      <c:valAx>
        <c:axId val="8636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635904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KELAS'!$B$26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KELAS'!$C$25:$H$25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KELAS'!$C$26:$H$26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E0-4B8B-BE70-4430A1ED4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46944"/>
        <c:axId val="77748480"/>
      </c:barChart>
      <c:catAx>
        <c:axId val="7774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748480"/>
        <c:crosses val="autoZero"/>
        <c:auto val="1"/>
        <c:lblAlgn val="ctr"/>
        <c:lblOffset val="100"/>
        <c:noMultiLvlLbl val="0"/>
      </c:catAx>
      <c:valAx>
        <c:axId val="77748480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774694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KELAS'!$J$8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KELAS'!$K$8:$P$8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43-4CE1-A371-98747AEA5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77152"/>
        <c:axId val="77787136"/>
      </c:barChart>
      <c:catAx>
        <c:axId val="7777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787136"/>
        <c:crosses val="autoZero"/>
        <c:auto val="1"/>
        <c:lblAlgn val="ctr"/>
        <c:lblOffset val="100"/>
        <c:noMultiLvlLbl val="0"/>
      </c:catAx>
      <c:valAx>
        <c:axId val="7778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777715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KELAS'!$J$26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KELAS'!$K$25:$P$25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KELAS'!$K$26:$P$26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F7-42AA-B626-E4757FE90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11712"/>
        <c:axId val="77813248"/>
      </c:barChart>
      <c:catAx>
        <c:axId val="7781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813248"/>
        <c:crosses val="autoZero"/>
        <c:auto val="1"/>
        <c:lblAlgn val="ctr"/>
        <c:lblOffset val="100"/>
        <c:noMultiLvlLbl val="0"/>
      </c:catAx>
      <c:valAx>
        <c:axId val="77813248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781171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KELAS'!$B$8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KELAS'!$C$7:$H$7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KELAS'!$C$8:$H$8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D-4379-A87B-C3F04429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41920"/>
        <c:axId val="77843456"/>
      </c:barChart>
      <c:catAx>
        <c:axId val="7784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843456"/>
        <c:crosses val="autoZero"/>
        <c:auto val="1"/>
        <c:lblAlgn val="ctr"/>
        <c:lblOffset val="100"/>
        <c:noMultiLvlLbl val="0"/>
      </c:catAx>
      <c:valAx>
        <c:axId val="77843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784192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KELAS'!$B$96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PENCAPAIAN KELAS'!$K$25:$P$25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KELAS'!$K$96:$P$96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3F5-85AE-33CC8F83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80704"/>
        <c:axId val="77882496"/>
      </c:barChart>
      <c:catAx>
        <c:axId val="7788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882496"/>
        <c:crosses val="autoZero"/>
        <c:auto val="1"/>
        <c:lblAlgn val="ctr"/>
        <c:lblOffset val="100"/>
        <c:noMultiLvlLbl val="0"/>
      </c:catAx>
      <c:valAx>
        <c:axId val="77882496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788070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KELAS'!$J$26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 KELAS'!$K$25:$P$25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KELAS'!$K$26:$P$26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4A-45DA-84B4-B5985145D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71168"/>
        <c:axId val="76872704"/>
      </c:barChart>
      <c:catAx>
        <c:axId val="7687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872704"/>
        <c:crosses val="autoZero"/>
        <c:auto val="1"/>
        <c:lblAlgn val="ctr"/>
        <c:lblOffset val="100"/>
        <c:noMultiLvlLbl val="0"/>
      </c:catAx>
      <c:valAx>
        <c:axId val="76872704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68711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KELAS'!$B$113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PENCAPAIAN KELAS'!$C$25:$H$25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KELAS'!$C$113:$H$113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3F5-85AE-33CC8F83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11552"/>
        <c:axId val="77913088"/>
      </c:barChart>
      <c:catAx>
        <c:axId val="7791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913088"/>
        <c:crosses val="autoZero"/>
        <c:auto val="1"/>
        <c:lblAlgn val="ctr"/>
        <c:lblOffset val="100"/>
        <c:noMultiLvlLbl val="0"/>
      </c:catAx>
      <c:valAx>
        <c:axId val="77913088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791155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KELAS'!$B$131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PENCAPAIAN KELAS'!$C$25:$H$25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KELAS'!$C$131:$H$131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3F5-85AE-33CC8F83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45792"/>
        <c:axId val="92947584"/>
      </c:barChart>
      <c:catAx>
        <c:axId val="9294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947584"/>
        <c:crosses val="autoZero"/>
        <c:auto val="1"/>
        <c:lblAlgn val="ctr"/>
        <c:lblOffset val="100"/>
        <c:noMultiLvlLbl val="0"/>
      </c:catAx>
      <c:valAx>
        <c:axId val="92947584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9294579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KELAS'!$B$131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PENCAPAIAN KELAS'!$K$25:$P$25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PENCAPAIAN KELAS'!$K$131:$P$131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3F5-85AE-33CC8F83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76640"/>
        <c:axId val="92978176"/>
      </c:barChart>
      <c:catAx>
        <c:axId val="9297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978176"/>
        <c:crosses val="autoZero"/>
        <c:auto val="1"/>
        <c:lblAlgn val="ctr"/>
        <c:lblOffset val="100"/>
        <c:noMultiLvlLbl val="0"/>
      </c:catAx>
      <c:valAx>
        <c:axId val="92978176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9297664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KELAS'!$B$185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cat>
            <c:multiLvlStrRef>
              <c:f>'GRAF PENCAPAIAN KELAS'!$C$184:$H$184</c:f>
            </c:multiLvlStrRef>
          </c:cat>
          <c:val>
            <c:numRef>
              <c:f>'GRAF PENCAPAIAN KELAS'!$C$185:$H$185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F4-457B-B7BA-57DFFC09D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03168"/>
        <c:axId val="76904704"/>
      </c:barChart>
      <c:catAx>
        <c:axId val="7690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904704"/>
        <c:crosses val="autoZero"/>
        <c:auto val="1"/>
        <c:lblAlgn val="ctr"/>
        <c:lblOffset val="100"/>
        <c:noMultiLvlLbl val="0"/>
      </c:catAx>
      <c:valAx>
        <c:axId val="76904704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n-MY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031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KELAS'!$J$185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cat>
            <c:multiLvlStrRef>
              <c:f>'GRAF PENCAPAIAN KELAS'!$K$184:$P$184</c:f>
            </c:multiLvlStrRef>
          </c:cat>
          <c:val>
            <c:numRef>
              <c:f>'GRAF PENCAPAIAN KELAS'!$K$185:$P$185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73-4E6F-9DE8-36D53F03D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8896"/>
        <c:axId val="76930432"/>
      </c:barChart>
      <c:catAx>
        <c:axId val="7692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930432"/>
        <c:crosses val="autoZero"/>
        <c:auto val="1"/>
        <c:lblAlgn val="ctr"/>
        <c:lblOffset val="100"/>
        <c:noMultiLvlLbl val="0"/>
      </c:catAx>
      <c:valAx>
        <c:axId val="76930432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69288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KELAS'!$B$203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cat>
            <c:multiLvlStrRef>
              <c:f>'GRAF PENCAPAIAN KELAS'!$C$202:$H$202</c:f>
            </c:multiLvlStrRef>
          </c:cat>
          <c:val>
            <c:numRef>
              <c:f>'GRAF PENCAPAIAN KELAS'!$C$203:$H$203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69-4E47-B43D-47081EBD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33632"/>
        <c:axId val="77335168"/>
      </c:barChart>
      <c:catAx>
        <c:axId val="7733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335168"/>
        <c:crosses val="autoZero"/>
        <c:auto val="1"/>
        <c:lblAlgn val="ctr"/>
        <c:lblOffset val="100"/>
        <c:noMultiLvlLbl val="0"/>
      </c:catAx>
      <c:valAx>
        <c:axId val="77335168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733363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KELAS'!$J$203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'GRAF PENCAPAIAN KELAS'!$K$202:$P$202</c:f>
            </c:multiLvlStrRef>
          </c:cat>
          <c:val>
            <c:numRef>
              <c:f>'GRAF PENCAPAIAN KELAS'!$K$203:$P$203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5-4E09-9D2F-CDC8EE7CA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67936"/>
        <c:axId val="77373824"/>
      </c:barChart>
      <c:catAx>
        <c:axId val="7736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373824"/>
        <c:crosses val="autoZero"/>
        <c:auto val="1"/>
        <c:lblAlgn val="ctr"/>
        <c:lblOffset val="100"/>
        <c:noMultiLvlLbl val="0"/>
      </c:catAx>
      <c:valAx>
        <c:axId val="7737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736793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KELAS'!$B$221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val>
            <c:numRef>
              <c:f>'GRAF PENCAPAIAN KELAS'!$C$221:$H$221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82-4AFA-95C7-B2CDA8205587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KELAS'!$C$220:$H$220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00128"/>
        <c:axId val="78001664"/>
      </c:barChart>
      <c:catAx>
        <c:axId val="7800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001664"/>
        <c:crosses val="autoZero"/>
        <c:auto val="1"/>
        <c:lblAlgn val="ctr"/>
        <c:lblOffset val="100"/>
        <c:noMultiLvlLbl val="0"/>
      </c:catAx>
      <c:valAx>
        <c:axId val="78001664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800012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PENCAPAIAN KELAS'!$J$221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val>
            <c:numRef>
              <c:f>'GRAF PENCAPAIAN KELAS'!$K$221:$P$221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9C-4AA4-9D3B-1751F55CB320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PENCAPAIAN KELAS'!$K$220:$P$220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TP 4</c:v>
                      </c:pt>
                      <c:pt idx="4">
                        <c:v>TP  5</c:v>
                      </c:pt>
                      <c:pt idx="5">
                        <c:v>TP 6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21760"/>
        <c:axId val="78023296"/>
      </c:barChart>
      <c:catAx>
        <c:axId val="7802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023296"/>
        <c:crosses val="autoZero"/>
        <c:auto val="1"/>
        <c:lblAlgn val="ctr"/>
        <c:lblOffset val="100"/>
        <c:noMultiLvlLbl val="0"/>
      </c:catAx>
      <c:valAx>
        <c:axId val="78023296"/>
        <c:scaling>
          <c:orientation val="minMax"/>
          <c:max val="20"/>
        </c:scaling>
        <c:delete val="0"/>
        <c:axPos val="l"/>
        <c:numFmt formatCode="General" sourceLinked="1"/>
        <c:majorTickMark val="out"/>
        <c:minorTickMark val="none"/>
        <c:tickLblPos val="nextTo"/>
        <c:crossAx val="780217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I$6" fmlaRange="$J$7:$J$7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34" Type="http://schemas.openxmlformats.org/officeDocument/2006/relationships/image" Target="../media/image2.gi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8.png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29" Type="http://schemas.openxmlformats.org/officeDocument/2006/relationships/chart" Target="../charts/chart2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31" Type="http://schemas.openxmlformats.org/officeDocument/2006/relationships/chart" Target="../charts/chart3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104624</xdr:rowOff>
    </xdr:from>
    <xdr:to>
      <xdr:col>7</xdr:col>
      <xdr:colOff>1944522</xdr:colOff>
      <xdr:row>1</xdr:row>
      <xdr:rowOff>12970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104624"/>
          <a:ext cx="1668297" cy="432221"/>
        </a:xfrm>
        <a:prstGeom prst="rect">
          <a:avLst/>
        </a:prstGeom>
      </xdr:spPr>
    </xdr:pic>
    <xdr:clientData/>
  </xdr:twoCellAnchor>
  <xdr:twoCellAnchor editAs="oneCell">
    <xdr:from>
      <xdr:col>7</xdr:col>
      <xdr:colOff>2023077</xdr:colOff>
      <xdr:row>0</xdr:row>
      <xdr:rowOff>85725</xdr:rowOff>
    </xdr:from>
    <xdr:to>
      <xdr:col>7</xdr:col>
      <xdr:colOff>2553029</xdr:colOff>
      <xdr:row>1</xdr:row>
      <xdr:rowOff>28575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9202" y="85725"/>
          <a:ext cx="529952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104624</xdr:rowOff>
    </xdr:from>
    <xdr:to>
      <xdr:col>8</xdr:col>
      <xdr:colOff>265282</xdr:colOff>
      <xdr:row>0</xdr:row>
      <xdr:rowOff>501561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104624"/>
          <a:ext cx="1532107" cy="396937"/>
        </a:xfrm>
        <a:prstGeom prst="rect">
          <a:avLst/>
        </a:prstGeom>
      </xdr:spPr>
    </xdr:pic>
    <xdr:clientData/>
  </xdr:twoCellAnchor>
  <xdr:twoCellAnchor editAs="oneCell">
    <xdr:from>
      <xdr:col>8</xdr:col>
      <xdr:colOff>594327</xdr:colOff>
      <xdr:row>0</xdr:row>
      <xdr:rowOff>104775</xdr:rowOff>
    </xdr:from>
    <xdr:to>
      <xdr:col>8</xdr:col>
      <xdr:colOff>1081018</xdr:colOff>
      <xdr:row>1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1902" y="104775"/>
          <a:ext cx="486691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1115220</xdr:colOff>
      <xdr:row>1</xdr:row>
      <xdr:rowOff>115096</xdr:rowOff>
    </xdr:from>
    <xdr:to>
      <xdr:col>1</xdr:col>
      <xdr:colOff>3317876</xdr:colOff>
      <xdr:row>2</xdr:row>
      <xdr:rowOff>303864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970" y="353221"/>
          <a:ext cx="2202656" cy="585643"/>
        </a:xfrm>
        <a:prstGeom prst="rect">
          <a:avLst/>
        </a:prstGeom>
      </xdr:spPr>
    </xdr:pic>
    <xdr:clientData/>
  </xdr:twoCellAnchor>
  <xdr:twoCellAnchor editAs="oneCell">
    <xdr:from>
      <xdr:col>60</xdr:col>
      <xdr:colOff>555626</xdr:colOff>
      <xdr:row>1</xdr:row>
      <xdr:rowOff>107156</xdr:rowOff>
    </xdr:from>
    <xdr:to>
      <xdr:col>60</xdr:col>
      <xdr:colOff>1178806</xdr:colOff>
      <xdr:row>2</xdr:row>
      <xdr:rowOff>269875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6626" y="408781"/>
          <a:ext cx="623180" cy="559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313721</xdr:colOff>
      <xdr:row>0</xdr:row>
      <xdr:rowOff>143631</xdr:rowOff>
    </xdr:from>
    <xdr:to>
      <xdr:col>7</xdr:col>
      <xdr:colOff>365125</xdr:colOff>
      <xdr:row>0</xdr:row>
      <xdr:rowOff>689273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8471" y="143631"/>
          <a:ext cx="2127854" cy="545642"/>
        </a:xfrm>
        <a:prstGeom prst="rect">
          <a:avLst/>
        </a:prstGeom>
      </xdr:spPr>
    </xdr:pic>
    <xdr:clientData/>
  </xdr:twoCellAnchor>
  <xdr:twoCellAnchor editAs="oneCell">
    <xdr:from>
      <xdr:col>7</xdr:col>
      <xdr:colOff>834570</xdr:colOff>
      <xdr:row>0</xdr:row>
      <xdr:rowOff>124732</xdr:rowOff>
    </xdr:from>
    <xdr:to>
      <xdr:col>8</xdr:col>
      <xdr:colOff>476250</xdr:colOff>
      <xdr:row>0</xdr:row>
      <xdr:rowOff>713933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0520" y="124732"/>
          <a:ext cx="679905" cy="5892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1614487</xdr:colOff>
      <xdr:row>9</xdr:row>
      <xdr:rowOff>114298</xdr:rowOff>
    </xdr:from>
    <xdr:to>
      <xdr:col>5</xdr:col>
      <xdr:colOff>4548187</xdr:colOff>
      <xdr:row>12</xdr:row>
      <xdr:rowOff>62260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893" y="2650329"/>
          <a:ext cx="2933700" cy="769494"/>
        </a:xfrm>
        <a:prstGeom prst="rect">
          <a:avLst/>
        </a:prstGeom>
      </xdr:spPr>
    </xdr:pic>
    <xdr:clientData/>
  </xdr:twoCellAnchor>
  <xdr:twoCellAnchor editAs="oneCell">
    <xdr:from>
      <xdr:col>5</xdr:col>
      <xdr:colOff>4796897</xdr:colOff>
      <xdr:row>9</xdr:row>
      <xdr:rowOff>144198</xdr:rowOff>
    </xdr:from>
    <xdr:to>
      <xdr:col>5</xdr:col>
      <xdr:colOff>5654147</xdr:colOff>
      <xdr:row>12</xdr:row>
      <xdr:rowOff>95461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3303" y="2680229"/>
          <a:ext cx="857250" cy="7727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2324100</xdr:colOff>
          <xdr:row>6</xdr:row>
          <xdr:rowOff>133350</xdr:rowOff>
        </xdr:from>
        <xdr:to>
          <xdr:col>5</xdr:col>
          <xdr:colOff>5495925</xdr:colOff>
          <xdr:row>7</xdr:row>
          <xdr:rowOff>257175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6472671</xdr:colOff>
      <xdr:row>0</xdr:row>
      <xdr:rowOff>67108</xdr:rowOff>
    </xdr:from>
    <xdr:to>
      <xdr:col>1</xdr:col>
      <xdr:colOff>6858001</xdr:colOff>
      <xdr:row>0</xdr:row>
      <xdr:rowOff>408767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6785" y="67108"/>
          <a:ext cx="385330" cy="341659"/>
        </a:xfrm>
        <a:prstGeom prst="rect">
          <a:avLst/>
        </a:prstGeom>
      </xdr:spPr>
    </xdr:pic>
    <xdr:clientData/>
  </xdr:twoCellAnchor>
  <xdr:twoCellAnchor editAs="oneCell">
    <xdr:from>
      <xdr:col>0</xdr:col>
      <xdr:colOff>112568</xdr:colOff>
      <xdr:row>0</xdr:row>
      <xdr:rowOff>96831</xdr:rowOff>
    </xdr:from>
    <xdr:to>
      <xdr:col>0</xdr:col>
      <xdr:colOff>1298863</xdr:colOff>
      <xdr:row>0</xdr:row>
      <xdr:rowOff>404175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8" y="96831"/>
          <a:ext cx="1186295" cy="3073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0</xdr:rowOff>
    </xdr:from>
    <xdr:to>
      <xdr:col>8</xdr:col>
      <xdr:colOff>0</xdr:colOff>
      <xdr:row>37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</xdr:colOff>
      <xdr:row>8</xdr:row>
      <xdr:rowOff>207168</xdr:rowOff>
    </xdr:from>
    <xdr:to>
      <xdr:col>16</xdr:col>
      <xdr:colOff>4762</xdr:colOff>
      <xdr:row>19</xdr:row>
      <xdr:rowOff>154781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19049</xdr:colOff>
      <xdr:row>27</xdr:row>
      <xdr:rowOff>33337</xdr:rowOff>
    </xdr:from>
    <xdr:to>
      <xdr:col>15</xdr:col>
      <xdr:colOff>581024</xdr:colOff>
      <xdr:row>37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186</xdr:row>
      <xdr:rowOff>4762</xdr:rowOff>
    </xdr:from>
    <xdr:to>
      <xdr:col>8</xdr:col>
      <xdr:colOff>9525</xdr:colOff>
      <xdr:row>196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609599</xdr:colOff>
      <xdr:row>186</xdr:row>
      <xdr:rowOff>4761</xdr:rowOff>
    </xdr:from>
    <xdr:to>
      <xdr:col>15</xdr:col>
      <xdr:colOff>600074</xdr:colOff>
      <xdr:row>196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600074</xdr:colOff>
      <xdr:row>203</xdr:row>
      <xdr:rowOff>159543</xdr:rowOff>
    </xdr:from>
    <xdr:to>
      <xdr:col>8</xdr:col>
      <xdr:colOff>2380</xdr:colOff>
      <xdr:row>214</xdr:row>
      <xdr:rowOff>111919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30956</xdr:colOff>
      <xdr:row>203</xdr:row>
      <xdr:rowOff>171449</xdr:rowOff>
    </xdr:from>
    <xdr:to>
      <xdr:col>16</xdr:col>
      <xdr:colOff>4763</xdr:colOff>
      <xdr:row>214</xdr:row>
      <xdr:rowOff>166688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609599</xdr:colOff>
      <xdr:row>222</xdr:row>
      <xdr:rowOff>14287</xdr:rowOff>
    </xdr:from>
    <xdr:to>
      <xdr:col>7</xdr:col>
      <xdr:colOff>600074</xdr:colOff>
      <xdr:row>232</xdr:row>
      <xdr:rowOff>171450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19050</xdr:colOff>
      <xdr:row>222</xdr:row>
      <xdr:rowOff>4762</xdr:rowOff>
    </xdr:from>
    <xdr:to>
      <xdr:col>15</xdr:col>
      <xdr:colOff>600075</xdr:colOff>
      <xdr:row>232</xdr:row>
      <xdr:rowOff>180975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504825</xdr:colOff>
      <xdr:row>240</xdr:row>
      <xdr:rowOff>10203</xdr:rowOff>
    </xdr:from>
    <xdr:to>
      <xdr:col>7</xdr:col>
      <xdr:colOff>557893</xdr:colOff>
      <xdr:row>250</xdr:row>
      <xdr:rowOff>167366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19050</xdr:colOff>
      <xdr:row>240</xdr:row>
      <xdr:rowOff>14287</xdr:rowOff>
    </xdr:from>
    <xdr:to>
      <xdr:col>16</xdr:col>
      <xdr:colOff>0</xdr:colOff>
      <xdr:row>250</xdr:row>
      <xdr:rowOff>171450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553810</xdr:colOff>
      <xdr:row>258</xdr:row>
      <xdr:rowOff>10205</xdr:rowOff>
    </xdr:from>
    <xdr:to>
      <xdr:col>7</xdr:col>
      <xdr:colOff>585107</xdr:colOff>
      <xdr:row>268</xdr:row>
      <xdr:rowOff>167368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19050</xdr:colOff>
      <xdr:row>275</xdr:row>
      <xdr:rowOff>185737</xdr:rowOff>
    </xdr:from>
    <xdr:to>
      <xdr:col>7</xdr:col>
      <xdr:colOff>600075</xdr:colOff>
      <xdr:row>286</xdr:row>
      <xdr:rowOff>161925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276</xdr:row>
      <xdr:rowOff>14286</xdr:rowOff>
    </xdr:from>
    <xdr:to>
      <xdr:col>16</xdr:col>
      <xdr:colOff>0</xdr:colOff>
      <xdr:row>286</xdr:row>
      <xdr:rowOff>171450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33338</xdr:colOff>
      <xdr:row>293</xdr:row>
      <xdr:rowOff>138111</xdr:rowOff>
    </xdr:from>
    <xdr:to>
      <xdr:col>7</xdr:col>
      <xdr:colOff>604838</xdr:colOff>
      <xdr:row>304</xdr:row>
      <xdr:rowOff>166686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602456</xdr:colOff>
      <xdr:row>293</xdr:row>
      <xdr:rowOff>126205</xdr:rowOff>
    </xdr:from>
    <xdr:to>
      <xdr:col>15</xdr:col>
      <xdr:colOff>602456</xdr:colOff>
      <xdr:row>304</xdr:row>
      <xdr:rowOff>178593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65352</xdr:colOff>
      <xdr:row>1</xdr:row>
      <xdr:rowOff>1323</xdr:rowOff>
    </xdr:from>
    <xdr:to>
      <xdr:col>2</xdr:col>
      <xdr:colOff>349250</xdr:colOff>
      <xdr:row>3</xdr:row>
      <xdr:rowOff>55032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52" y="202406"/>
          <a:ext cx="1797315" cy="455876"/>
        </a:xfrm>
        <a:prstGeom prst="rect">
          <a:avLst/>
        </a:prstGeom>
      </xdr:spPr>
    </xdr:pic>
    <xdr:clientData/>
  </xdr:twoCellAnchor>
  <xdr:twoCellAnchor>
    <xdr:from>
      <xdr:col>0</xdr:col>
      <xdr:colOff>602456</xdr:colOff>
      <xdr:row>311</xdr:row>
      <xdr:rowOff>126205</xdr:rowOff>
    </xdr:from>
    <xdr:to>
      <xdr:col>7</xdr:col>
      <xdr:colOff>602456</xdr:colOff>
      <xdr:row>322</xdr:row>
      <xdr:rowOff>178593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19050</xdr:colOff>
      <xdr:row>62</xdr:row>
      <xdr:rowOff>0</xdr:rowOff>
    </xdr:from>
    <xdr:to>
      <xdr:col>8</xdr:col>
      <xdr:colOff>0</xdr:colOff>
      <xdr:row>72</xdr:row>
      <xdr:rowOff>161925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4762</xdr:colOff>
      <xdr:row>43</xdr:row>
      <xdr:rowOff>207168</xdr:rowOff>
    </xdr:from>
    <xdr:to>
      <xdr:col>16</xdr:col>
      <xdr:colOff>4762</xdr:colOff>
      <xdr:row>54</xdr:row>
      <xdr:rowOff>154781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19049</xdr:colOff>
      <xdr:row>62</xdr:row>
      <xdr:rowOff>33337</xdr:rowOff>
    </xdr:from>
    <xdr:to>
      <xdr:col>15</xdr:col>
      <xdr:colOff>581024</xdr:colOff>
      <xdr:row>72</xdr:row>
      <xdr:rowOff>152400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35718</xdr:colOff>
      <xdr:row>43</xdr:row>
      <xdr:rowOff>182166</xdr:rowOff>
    </xdr:from>
    <xdr:to>
      <xdr:col>8</xdr:col>
      <xdr:colOff>11905</xdr:colOff>
      <xdr:row>54</xdr:row>
      <xdr:rowOff>142875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19050</xdr:colOff>
      <xdr:row>97</xdr:row>
      <xdr:rowOff>0</xdr:rowOff>
    </xdr:from>
    <xdr:to>
      <xdr:col>8</xdr:col>
      <xdr:colOff>0</xdr:colOff>
      <xdr:row>107</xdr:row>
      <xdr:rowOff>161925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4762</xdr:colOff>
      <xdr:row>78</xdr:row>
      <xdr:rowOff>207168</xdr:rowOff>
    </xdr:from>
    <xdr:to>
      <xdr:col>16</xdr:col>
      <xdr:colOff>4762</xdr:colOff>
      <xdr:row>89</xdr:row>
      <xdr:rowOff>154781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35718</xdr:colOff>
      <xdr:row>78</xdr:row>
      <xdr:rowOff>182166</xdr:rowOff>
    </xdr:from>
    <xdr:to>
      <xdr:col>8</xdr:col>
      <xdr:colOff>11905</xdr:colOff>
      <xdr:row>89</xdr:row>
      <xdr:rowOff>142875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19050</xdr:colOff>
      <xdr:row>168</xdr:row>
      <xdr:rowOff>0</xdr:rowOff>
    </xdr:from>
    <xdr:to>
      <xdr:col>8</xdr:col>
      <xdr:colOff>0</xdr:colOff>
      <xdr:row>178</xdr:row>
      <xdr:rowOff>161925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4762</xdr:colOff>
      <xdr:row>149</xdr:row>
      <xdr:rowOff>207168</xdr:rowOff>
    </xdr:from>
    <xdr:to>
      <xdr:col>16</xdr:col>
      <xdr:colOff>4762</xdr:colOff>
      <xdr:row>160</xdr:row>
      <xdr:rowOff>154781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19049</xdr:colOff>
      <xdr:row>168</xdr:row>
      <xdr:rowOff>33337</xdr:rowOff>
    </xdr:from>
    <xdr:to>
      <xdr:col>15</xdr:col>
      <xdr:colOff>581024</xdr:colOff>
      <xdr:row>178</xdr:row>
      <xdr:rowOff>152400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8</xdr:row>
      <xdr:rowOff>202407</xdr:rowOff>
    </xdr:from>
    <xdr:to>
      <xdr:col>7</xdr:col>
      <xdr:colOff>642937</xdr:colOff>
      <xdr:row>19</xdr:row>
      <xdr:rowOff>150020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0</xdr:colOff>
      <xdr:row>97</xdr:row>
      <xdr:rowOff>0</xdr:rowOff>
    </xdr:from>
    <xdr:to>
      <xdr:col>15</xdr:col>
      <xdr:colOff>623888</xdr:colOff>
      <xdr:row>107</xdr:row>
      <xdr:rowOff>161925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7</xdr:col>
      <xdr:colOff>623888</xdr:colOff>
      <xdr:row>124</xdr:row>
      <xdr:rowOff>161925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7</xdr:col>
      <xdr:colOff>623888</xdr:colOff>
      <xdr:row>142</xdr:row>
      <xdr:rowOff>161925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9</xdr:col>
      <xdr:colOff>0</xdr:colOff>
      <xdr:row>132</xdr:row>
      <xdr:rowOff>0</xdr:rowOff>
    </xdr:from>
    <xdr:to>
      <xdr:col>15</xdr:col>
      <xdr:colOff>623888</xdr:colOff>
      <xdr:row>142</xdr:row>
      <xdr:rowOff>161925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14</xdr:col>
      <xdr:colOff>612511</xdr:colOff>
      <xdr:row>0</xdr:row>
      <xdr:rowOff>84664</xdr:rowOff>
    </xdr:from>
    <xdr:to>
      <xdr:col>15</xdr:col>
      <xdr:colOff>635000</xdr:colOff>
      <xdr:row>3</xdr:row>
      <xdr:rowOff>67686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511" y="84664"/>
          <a:ext cx="668072" cy="586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view="pageBreakPreview" zoomScale="80" zoomScaleNormal="100" zoomScaleSheetLayoutView="80" workbookViewId="0">
      <selection activeCell="A2" sqref="A2:J2"/>
    </sheetView>
  </sheetViews>
  <sheetFormatPr defaultRowHeight="15" x14ac:dyDescent="0.2"/>
  <cols>
    <col min="1" max="1" width="5" style="152" customWidth="1"/>
    <col min="2" max="2" width="4" style="152" customWidth="1"/>
    <col min="3" max="3" width="10" style="152" customWidth="1"/>
    <col min="4" max="4" width="5.85546875" style="152" customWidth="1"/>
    <col min="5" max="5" width="12.42578125" style="152" bestFit="1" customWidth="1"/>
    <col min="6" max="6" width="3.7109375" style="152" customWidth="1"/>
    <col min="7" max="7" width="9.140625" style="152"/>
    <col min="8" max="8" width="80.5703125" style="152" customWidth="1"/>
    <col min="9" max="9" width="12.28515625" style="152" customWidth="1"/>
    <col min="10" max="10" width="4.140625" style="152" customWidth="1"/>
    <col min="11" max="16384" width="9.140625" style="152"/>
  </cols>
  <sheetData>
    <row r="1" spans="1:10" ht="41.25" customHeight="1" x14ac:dyDescent="0.2">
      <c r="A1" s="156"/>
      <c r="B1" s="157"/>
      <c r="C1" s="157"/>
      <c r="D1" s="157"/>
      <c r="E1" s="157"/>
      <c r="F1" s="157"/>
      <c r="G1" s="157"/>
      <c r="H1" s="157"/>
      <c r="I1" s="157"/>
      <c r="J1" s="158"/>
    </row>
    <row r="2" spans="1:10" s="150" customFormat="1" ht="27" customHeight="1" thickBot="1" x14ac:dyDescent="0.25">
      <c r="A2" s="300" t="s">
        <v>251</v>
      </c>
      <c r="B2" s="301"/>
      <c r="C2" s="301"/>
      <c r="D2" s="301"/>
      <c r="E2" s="301"/>
      <c r="F2" s="301"/>
      <c r="G2" s="301"/>
      <c r="H2" s="301"/>
      <c r="I2" s="301"/>
      <c r="J2" s="302"/>
    </row>
    <row r="3" spans="1:10" s="173" customFormat="1" ht="20.25" customHeight="1" x14ac:dyDescent="0.25"/>
    <row r="4" spans="1:10" s="174" customFormat="1" ht="20.25" customHeight="1" x14ac:dyDescent="0.25">
      <c r="A4" s="172">
        <v>1</v>
      </c>
      <c r="B4" s="178" t="s">
        <v>314</v>
      </c>
      <c r="C4" s="178"/>
      <c r="D4" s="178"/>
      <c r="E4" s="178"/>
      <c r="F4" s="178"/>
      <c r="G4" s="178"/>
      <c r="H4" s="178"/>
    </row>
    <row r="5" spans="1:10" s="174" customFormat="1" ht="20.25" customHeight="1" x14ac:dyDescent="0.25">
      <c r="A5" s="172"/>
      <c r="B5" s="177" t="s">
        <v>236</v>
      </c>
      <c r="C5" s="178" t="s">
        <v>262</v>
      </c>
      <c r="D5" s="178"/>
      <c r="E5" s="178"/>
      <c r="F5" s="178"/>
      <c r="G5" s="178"/>
      <c r="H5" s="178"/>
    </row>
    <row r="6" spans="1:10" s="174" customFormat="1" ht="20.25" customHeight="1" x14ac:dyDescent="0.25">
      <c r="B6" s="177" t="s">
        <v>238</v>
      </c>
      <c r="C6" s="178" t="s">
        <v>264</v>
      </c>
      <c r="D6" s="178"/>
      <c r="E6" s="178"/>
      <c r="F6" s="178"/>
      <c r="G6" s="178"/>
      <c r="H6" s="178"/>
    </row>
    <row r="7" spans="1:10" s="174" customFormat="1" ht="20.25" customHeight="1" x14ac:dyDescent="0.25">
      <c r="B7" s="177" t="s">
        <v>239</v>
      </c>
      <c r="C7" s="178" t="s">
        <v>304</v>
      </c>
      <c r="D7" s="178"/>
      <c r="E7" s="178"/>
      <c r="F7" s="178"/>
      <c r="G7" s="178"/>
      <c r="H7" s="178"/>
    </row>
    <row r="8" spans="1:10" s="174" customFormat="1" ht="20.25" customHeight="1" x14ac:dyDescent="0.25">
      <c r="B8" s="177" t="s">
        <v>240</v>
      </c>
      <c r="C8" s="178" t="s">
        <v>252</v>
      </c>
      <c r="D8" s="178"/>
      <c r="E8" s="178"/>
      <c r="F8" s="178"/>
      <c r="G8" s="178" t="s">
        <v>37</v>
      </c>
      <c r="H8" s="178"/>
    </row>
    <row r="9" spans="1:10" s="174" customFormat="1" ht="20.25" customHeight="1" x14ac:dyDescent="0.25">
      <c r="B9" s="177" t="s">
        <v>241</v>
      </c>
      <c r="C9" s="178" t="s">
        <v>267</v>
      </c>
      <c r="D9" s="178"/>
      <c r="E9" s="178"/>
      <c r="F9" s="178"/>
      <c r="G9" s="178"/>
      <c r="H9" s="178"/>
    </row>
    <row r="10" spans="1:10" s="174" customFormat="1" ht="20.25" customHeight="1" x14ac:dyDescent="0.25">
      <c r="B10" s="177" t="s">
        <v>263</v>
      </c>
      <c r="C10" s="178" t="s">
        <v>242</v>
      </c>
      <c r="D10" s="178"/>
      <c r="E10" s="178"/>
      <c r="F10" s="178"/>
      <c r="G10" s="178"/>
      <c r="H10" s="178"/>
    </row>
    <row r="11" spans="1:10" s="173" customFormat="1" ht="20.25" customHeight="1" x14ac:dyDescent="0.25">
      <c r="B11" s="178"/>
      <c r="C11" s="178"/>
      <c r="D11" s="178"/>
      <c r="E11" s="178"/>
      <c r="F11" s="178"/>
      <c r="G11" s="178"/>
      <c r="H11" s="178"/>
    </row>
    <row r="12" spans="1:10" s="174" customFormat="1" ht="20.25" customHeight="1" x14ac:dyDescent="0.25">
      <c r="A12" s="172">
        <v>2</v>
      </c>
      <c r="B12" s="178" t="s">
        <v>265</v>
      </c>
      <c r="C12" s="178"/>
      <c r="D12" s="178"/>
      <c r="E12" s="178"/>
      <c r="F12" s="178"/>
      <c r="G12" s="178"/>
      <c r="H12" s="178"/>
    </row>
    <row r="13" spans="1:10" s="174" customFormat="1" ht="20.25" customHeight="1" x14ac:dyDescent="0.25">
      <c r="A13" s="172"/>
      <c r="B13" s="177" t="s">
        <v>236</v>
      </c>
      <c r="C13" s="178" t="s">
        <v>237</v>
      </c>
      <c r="D13" s="178"/>
      <c r="E13" s="178"/>
      <c r="F13" s="178"/>
      <c r="G13" s="178"/>
      <c r="H13" s="178"/>
    </row>
    <row r="14" spans="1:10" s="174" customFormat="1" ht="20.25" customHeight="1" x14ac:dyDescent="0.25">
      <c r="A14" s="172"/>
      <c r="B14" s="177" t="s">
        <v>238</v>
      </c>
      <c r="C14" s="178" t="s">
        <v>304</v>
      </c>
      <c r="D14" s="178"/>
      <c r="E14" s="178"/>
      <c r="F14" s="178"/>
      <c r="G14" s="178"/>
      <c r="H14" s="178"/>
    </row>
    <row r="15" spans="1:10" s="174" customFormat="1" ht="20.25" customHeight="1" x14ac:dyDescent="0.25">
      <c r="A15" s="172"/>
      <c r="B15" s="177" t="s">
        <v>239</v>
      </c>
      <c r="C15" s="178" t="s">
        <v>305</v>
      </c>
      <c r="D15" s="178"/>
      <c r="E15" s="178"/>
      <c r="F15" s="178"/>
      <c r="G15" s="178"/>
      <c r="H15" s="178"/>
    </row>
    <row r="16" spans="1:10" s="174" customFormat="1" ht="20.25" customHeight="1" x14ac:dyDescent="0.25">
      <c r="A16" s="172"/>
      <c r="B16" s="172"/>
    </row>
    <row r="17" spans="1:10" s="174" customFormat="1" ht="20.25" customHeight="1" x14ac:dyDescent="0.25">
      <c r="A17" s="180">
        <v>3</v>
      </c>
      <c r="B17" s="181" t="s">
        <v>315</v>
      </c>
      <c r="C17" s="178"/>
      <c r="D17" s="178"/>
      <c r="E17" s="178"/>
      <c r="F17" s="178"/>
      <c r="G17" s="178"/>
      <c r="H17" s="178"/>
    </row>
    <row r="18" spans="1:10" s="174" customFormat="1" ht="20.25" customHeight="1" x14ac:dyDescent="0.25">
      <c r="A18" s="180"/>
      <c r="B18" s="180"/>
      <c r="C18" s="178"/>
      <c r="D18" s="178"/>
      <c r="E18" s="178"/>
      <c r="F18" s="178"/>
      <c r="G18" s="178"/>
      <c r="H18" s="178"/>
    </row>
    <row r="19" spans="1:10" s="174" customFormat="1" ht="20.25" customHeight="1" x14ac:dyDescent="0.25">
      <c r="A19" s="180">
        <v>4</v>
      </c>
      <c r="B19" s="181" t="s">
        <v>316</v>
      </c>
      <c r="C19" s="180"/>
      <c r="D19" s="180"/>
      <c r="E19" s="178"/>
      <c r="F19" s="178"/>
      <c r="G19" s="178"/>
      <c r="H19" s="178"/>
    </row>
    <row r="20" spans="1:10" s="174" customFormat="1" ht="20.25" customHeight="1" x14ac:dyDescent="0.25">
      <c r="A20" s="180"/>
      <c r="B20" s="177" t="s">
        <v>236</v>
      </c>
      <c r="C20" s="178" t="s">
        <v>317</v>
      </c>
      <c r="D20" s="178"/>
      <c r="E20" s="181"/>
      <c r="F20" s="178"/>
      <c r="G20" s="178"/>
      <c r="H20" s="178"/>
    </row>
    <row r="21" spans="1:10" s="174" customFormat="1" ht="20.25" customHeight="1" x14ac:dyDescent="0.25">
      <c r="A21" s="172"/>
      <c r="B21" s="175"/>
      <c r="E21" s="176" t="s">
        <v>255</v>
      </c>
      <c r="F21" s="177" t="s">
        <v>253</v>
      </c>
      <c r="G21" s="178" t="s">
        <v>243</v>
      </c>
      <c r="H21" s="178"/>
      <c r="I21" s="178"/>
    </row>
    <row r="22" spans="1:10" s="174" customFormat="1" ht="20.25" customHeight="1" x14ac:dyDescent="0.25">
      <c r="A22" s="172"/>
      <c r="B22" s="175"/>
      <c r="C22" s="179"/>
      <c r="D22" s="177"/>
      <c r="E22" s="178"/>
      <c r="F22" s="177" t="s">
        <v>254</v>
      </c>
      <c r="G22" s="178" t="s">
        <v>270</v>
      </c>
      <c r="H22" s="178"/>
      <c r="I22" s="178"/>
      <c r="J22" s="178"/>
    </row>
    <row r="23" spans="1:10" s="174" customFormat="1" ht="20.25" customHeight="1" x14ac:dyDescent="0.25">
      <c r="A23" s="172"/>
      <c r="B23" s="175"/>
    </row>
    <row r="24" spans="1:10" s="174" customFormat="1" ht="20.25" customHeight="1" x14ac:dyDescent="0.25">
      <c r="A24" s="172"/>
      <c r="B24" s="175" t="s">
        <v>238</v>
      </c>
      <c r="C24" s="174" t="s">
        <v>273</v>
      </c>
      <c r="E24" s="181"/>
      <c r="F24" s="178"/>
      <c r="G24" s="178"/>
      <c r="H24" s="178"/>
    </row>
    <row r="25" spans="1:10" s="174" customFormat="1" ht="20.25" customHeight="1" x14ac:dyDescent="0.25">
      <c r="A25" s="172"/>
      <c r="B25" s="175"/>
      <c r="E25" s="176" t="s">
        <v>255</v>
      </c>
      <c r="F25" s="178" t="s">
        <v>302</v>
      </c>
      <c r="G25" s="178"/>
      <c r="H25" s="178"/>
      <c r="I25" s="178"/>
    </row>
    <row r="26" spans="1:10" s="174" customFormat="1" ht="20.25" customHeight="1" x14ac:dyDescent="0.25">
      <c r="A26" s="172"/>
      <c r="B26" s="175"/>
      <c r="F26" s="299" t="s">
        <v>301</v>
      </c>
      <c r="G26" s="299"/>
      <c r="H26" s="299"/>
    </row>
    <row r="27" spans="1:10" s="173" customFormat="1" ht="20.25" customHeight="1" x14ac:dyDescent="0.25">
      <c r="D27" s="178"/>
    </row>
    <row r="28" spans="1:10" s="173" customFormat="1" ht="20.25" customHeight="1" x14ac:dyDescent="0.25">
      <c r="A28" s="178"/>
      <c r="B28" s="180" t="s">
        <v>239</v>
      </c>
      <c r="C28" s="178" t="s">
        <v>274</v>
      </c>
      <c r="D28" s="178"/>
      <c r="E28" s="178"/>
      <c r="F28" s="178"/>
      <c r="G28" s="178"/>
      <c r="H28" s="178"/>
    </row>
    <row r="29" spans="1:10" s="173" customFormat="1" ht="20.25" customHeight="1" x14ac:dyDescent="0.25">
      <c r="A29" s="178"/>
      <c r="B29" s="180"/>
      <c r="C29" s="178"/>
      <c r="D29" s="178"/>
      <c r="E29" s="176" t="s">
        <v>255</v>
      </c>
      <c r="F29" s="178" t="s">
        <v>271</v>
      </c>
      <c r="G29" s="178"/>
      <c r="H29" s="178"/>
    </row>
    <row r="30" spans="1:10" s="173" customFormat="1" ht="20.25" customHeight="1" x14ac:dyDescent="0.25">
      <c r="A30" s="178"/>
      <c r="B30" s="180"/>
      <c r="C30" s="178"/>
      <c r="D30" s="178"/>
      <c r="E30" s="179"/>
      <c r="F30" s="178" t="s">
        <v>272</v>
      </c>
      <c r="G30" s="178"/>
      <c r="H30" s="178"/>
    </row>
    <row r="31" spans="1:10" s="173" customFormat="1" ht="20.25" customHeight="1" x14ac:dyDescent="0.25">
      <c r="A31" s="178"/>
      <c r="B31" s="180"/>
      <c r="C31" s="178"/>
      <c r="D31" s="178"/>
      <c r="E31" s="178"/>
      <c r="F31" s="178"/>
      <c r="G31" s="178"/>
      <c r="H31" s="178"/>
    </row>
    <row r="32" spans="1:10" s="173" customFormat="1" ht="20.25" hidden="1" customHeight="1" x14ac:dyDescent="0.25">
      <c r="A32" s="178"/>
      <c r="B32" s="180"/>
      <c r="C32" s="178"/>
      <c r="D32" s="178"/>
      <c r="E32" s="178"/>
      <c r="F32" s="178"/>
      <c r="G32" s="178"/>
      <c r="H32" s="178"/>
    </row>
    <row r="33" spans="1:9" s="173" customFormat="1" ht="20.25" customHeight="1" x14ac:dyDescent="0.25">
      <c r="A33" s="180">
        <v>5</v>
      </c>
      <c r="B33" s="181" t="s">
        <v>313</v>
      </c>
      <c r="C33" s="180"/>
      <c r="D33" s="180"/>
      <c r="E33" s="178"/>
      <c r="F33" s="178"/>
      <c r="G33" s="178"/>
      <c r="H33" s="178"/>
      <c r="I33" s="178"/>
    </row>
    <row r="34" spans="1:9" s="173" customFormat="1" ht="20.25" customHeight="1" x14ac:dyDescent="0.25">
      <c r="A34" s="178"/>
      <c r="B34" s="181" t="s">
        <v>266</v>
      </c>
      <c r="C34" s="178"/>
      <c r="D34" s="178"/>
      <c r="E34" s="178"/>
      <c r="F34" s="178"/>
      <c r="G34" s="178"/>
      <c r="H34" s="178"/>
      <c r="I34" s="178"/>
    </row>
    <row r="35" spans="1:9" s="173" customFormat="1" ht="20.25" customHeight="1" x14ac:dyDescent="0.25">
      <c r="A35" s="178"/>
      <c r="B35" s="178"/>
      <c r="C35" s="178"/>
      <c r="D35" s="178"/>
      <c r="E35" s="178"/>
      <c r="F35" s="178"/>
      <c r="G35" s="178"/>
      <c r="H35" s="178"/>
      <c r="I35" s="178"/>
    </row>
    <row r="36" spans="1:9" s="174" customFormat="1" ht="20.25" customHeight="1" x14ac:dyDescent="0.25">
      <c r="A36" s="180">
        <v>6</v>
      </c>
      <c r="B36" s="178" t="s">
        <v>307</v>
      </c>
      <c r="C36" s="178"/>
      <c r="D36" s="178"/>
      <c r="E36" s="178"/>
      <c r="F36" s="178"/>
      <c r="G36" s="178"/>
      <c r="H36" s="178"/>
      <c r="I36" s="178"/>
    </row>
    <row r="37" spans="1:9" s="174" customFormat="1" ht="20.25" customHeight="1" x14ac:dyDescent="0.25">
      <c r="A37" s="178"/>
      <c r="B37" s="178" t="s">
        <v>308</v>
      </c>
      <c r="C37" s="178"/>
      <c r="D37" s="178"/>
      <c r="E37" s="178"/>
      <c r="F37" s="178"/>
      <c r="G37" s="178"/>
      <c r="H37" s="178"/>
      <c r="I37" s="178"/>
    </row>
    <row r="38" spans="1:9" s="174" customFormat="1" ht="20.25" customHeight="1" x14ac:dyDescent="0.25"/>
    <row r="39" spans="1:9" s="182" customFormat="1" ht="20.25" customHeight="1" x14ac:dyDescent="0.25">
      <c r="A39" s="151"/>
    </row>
    <row r="40" spans="1:9" s="183" customFormat="1" ht="20.25" customHeight="1" x14ac:dyDescent="0.25"/>
    <row r="41" spans="1:9" s="183" customFormat="1" ht="20.25" customHeight="1" x14ac:dyDescent="0.25"/>
    <row r="42" spans="1:9" s="183" customFormat="1" ht="20.25" customHeight="1" x14ac:dyDescent="0.25"/>
    <row r="43" spans="1:9" s="183" customFormat="1" ht="20.25" customHeight="1" x14ac:dyDescent="0.25"/>
  </sheetData>
  <sheetProtection password="C0BC" sheet="1" objects="1" scenarios="1"/>
  <mergeCells count="2">
    <mergeCell ref="F26:H26"/>
    <mergeCell ref="A2:J2"/>
  </mergeCells>
  <pageMargins left="0.46" right="0.22" top="0.54" bottom="0.49" header="0.31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view="pageBreakPreview" zoomScaleNormal="100" zoomScaleSheetLayoutView="100" workbookViewId="0">
      <selection activeCell="Q10" sqref="Q10"/>
    </sheetView>
  </sheetViews>
  <sheetFormatPr defaultRowHeight="15" x14ac:dyDescent="0.2"/>
  <cols>
    <col min="1" max="1" width="5.7109375" style="152" customWidth="1"/>
    <col min="2" max="2" width="4" style="152" customWidth="1"/>
    <col min="3" max="5" width="9.140625" style="152" customWidth="1"/>
    <col min="6" max="6" width="7.7109375" style="152" customWidth="1"/>
    <col min="7" max="7" width="1.7109375" style="152" customWidth="1"/>
    <col min="8" max="8" width="9.140625" style="152" customWidth="1"/>
    <col min="9" max="9" width="42.7109375" style="152" customWidth="1"/>
    <col min="10" max="10" width="0.140625" style="152" hidden="1" customWidth="1"/>
    <col min="11" max="11" width="2.5703125" style="152" customWidth="1"/>
    <col min="12" max="12" width="7.28515625" style="152" customWidth="1"/>
    <col min="13" max="13" width="9.140625" style="152" customWidth="1"/>
    <col min="14" max="16384" width="9.140625" style="152"/>
  </cols>
  <sheetData>
    <row r="1" spans="1:12" ht="41.25" customHeight="1" x14ac:dyDescent="0.2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ht="27" customHeight="1" thickBot="1" x14ac:dyDescent="0.25">
      <c r="A2" s="312" t="s">
        <v>244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4"/>
    </row>
    <row r="3" spans="1:12" x14ac:dyDescent="0.2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x14ac:dyDescent="0.2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s="296" customFormat="1" ht="33.75" customHeight="1" x14ac:dyDescent="0.25">
      <c r="A5" s="294"/>
      <c r="B5" s="315" t="s">
        <v>311</v>
      </c>
      <c r="C5" s="316"/>
      <c r="D5" s="316"/>
      <c r="E5" s="316"/>
      <c r="F5" s="316"/>
      <c r="G5" s="316"/>
      <c r="H5" s="316"/>
      <c r="I5" s="316"/>
      <c r="J5" s="295"/>
      <c r="K5" s="295"/>
      <c r="L5" s="295"/>
    </row>
    <row r="6" spans="1:12" x14ac:dyDescent="0.2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2"/>
    </row>
    <row r="7" spans="1:12" ht="24" customHeight="1" x14ac:dyDescent="0.2">
      <c r="A7" s="193"/>
      <c r="B7" s="303" t="s">
        <v>27</v>
      </c>
      <c r="C7" s="304"/>
      <c r="D7" s="304"/>
      <c r="E7" s="304"/>
      <c r="F7" s="305"/>
      <c r="G7" s="197" t="s">
        <v>1</v>
      </c>
      <c r="H7" s="306" t="s">
        <v>276</v>
      </c>
      <c r="I7" s="307"/>
      <c r="J7" s="307"/>
      <c r="K7" s="308"/>
      <c r="L7" s="192"/>
    </row>
    <row r="8" spans="1:12" ht="24" customHeight="1" x14ac:dyDescent="0.2">
      <c r="A8" s="193"/>
      <c r="B8" s="237" t="s">
        <v>245</v>
      </c>
      <c r="C8" s="238"/>
      <c r="D8" s="238"/>
      <c r="E8" s="238"/>
      <c r="F8" s="239"/>
      <c r="G8" s="197" t="s">
        <v>1</v>
      </c>
      <c r="H8" s="317" t="s">
        <v>281</v>
      </c>
      <c r="I8" s="317"/>
      <c r="J8" s="317"/>
      <c r="K8" s="317"/>
      <c r="L8" s="192"/>
    </row>
    <row r="9" spans="1:12" ht="24" customHeight="1" x14ac:dyDescent="0.2">
      <c r="A9" s="193"/>
      <c r="B9" s="303" t="s">
        <v>246</v>
      </c>
      <c r="C9" s="304"/>
      <c r="D9" s="304"/>
      <c r="E9" s="304"/>
      <c r="F9" s="305"/>
      <c r="G9" s="197" t="s">
        <v>1</v>
      </c>
      <c r="H9" s="317" t="s">
        <v>303</v>
      </c>
      <c r="I9" s="317"/>
      <c r="J9" s="317"/>
      <c r="K9" s="317"/>
      <c r="L9" s="192"/>
    </row>
    <row r="10" spans="1:12" ht="24" customHeight="1" x14ac:dyDescent="0.2">
      <c r="A10" s="193"/>
      <c r="B10" s="303" t="s">
        <v>247</v>
      </c>
      <c r="C10" s="304"/>
      <c r="D10" s="304"/>
      <c r="E10" s="304"/>
      <c r="F10" s="305"/>
      <c r="G10" s="197" t="s">
        <v>1</v>
      </c>
      <c r="H10" s="317" t="s">
        <v>310</v>
      </c>
      <c r="I10" s="317"/>
      <c r="J10" s="317"/>
      <c r="K10" s="317"/>
      <c r="L10" s="192"/>
    </row>
    <row r="11" spans="1:12" ht="24" customHeight="1" x14ac:dyDescent="0.2">
      <c r="A11" s="193"/>
      <c r="B11" s="303" t="s">
        <v>279</v>
      </c>
      <c r="C11" s="304"/>
      <c r="D11" s="304"/>
      <c r="E11" s="304"/>
      <c r="F11" s="305"/>
      <c r="G11" s="197" t="s">
        <v>1</v>
      </c>
      <c r="H11" s="317" t="s">
        <v>292</v>
      </c>
      <c r="I11" s="317"/>
      <c r="J11" s="317"/>
      <c r="K11" s="317"/>
      <c r="L11" s="192"/>
    </row>
    <row r="12" spans="1:12" ht="24" customHeight="1" x14ac:dyDescent="0.2">
      <c r="A12" s="193"/>
      <c r="B12" s="303" t="s">
        <v>282</v>
      </c>
      <c r="C12" s="304"/>
      <c r="D12" s="304"/>
      <c r="E12" s="304"/>
      <c r="F12" s="305"/>
      <c r="G12" s="197" t="s">
        <v>1</v>
      </c>
      <c r="H12" s="317" t="s">
        <v>296</v>
      </c>
      <c r="I12" s="317"/>
      <c r="J12" s="317"/>
      <c r="K12" s="317"/>
      <c r="L12" s="192"/>
    </row>
    <row r="13" spans="1:12" ht="24" customHeight="1" x14ac:dyDescent="0.2">
      <c r="A13" s="193"/>
      <c r="B13" s="303" t="s">
        <v>283</v>
      </c>
      <c r="C13" s="304"/>
      <c r="D13" s="304"/>
      <c r="E13" s="304"/>
      <c r="F13" s="305"/>
      <c r="G13" s="197" t="s">
        <v>1</v>
      </c>
      <c r="H13" s="317" t="s">
        <v>293</v>
      </c>
      <c r="I13" s="317"/>
      <c r="J13" s="317"/>
      <c r="K13" s="317"/>
      <c r="L13" s="192"/>
    </row>
    <row r="14" spans="1:12" ht="24" customHeight="1" x14ac:dyDescent="0.2">
      <c r="A14" s="193"/>
      <c r="B14" s="303" t="s">
        <v>248</v>
      </c>
      <c r="C14" s="304"/>
      <c r="D14" s="304"/>
      <c r="E14" s="304"/>
      <c r="F14" s="305"/>
      <c r="G14" s="197" t="s">
        <v>1</v>
      </c>
      <c r="H14" s="317" t="s">
        <v>295</v>
      </c>
      <c r="I14" s="317"/>
      <c r="J14" s="317"/>
      <c r="K14" s="317"/>
      <c r="L14" s="192"/>
    </row>
    <row r="15" spans="1:12" ht="24" customHeight="1" x14ac:dyDescent="0.2">
      <c r="A15" s="193"/>
      <c r="B15" s="303" t="s">
        <v>249</v>
      </c>
      <c r="C15" s="304"/>
      <c r="D15" s="304"/>
      <c r="E15" s="304"/>
      <c r="F15" s="305"/>
      <c r="G15" s="197" t="s">
        <v>1</v>
      </c>
      <c r="H15" s="317" t="s">
        <v>306</v>
      </c>
      <c r="I15" s="317"/>
      <c r="J15" s="317"/>
      <c r="K15" s="317"/>
      <c r="L15" s="192"/>
    </row>
    <row r="16" spans="1:12" ht="24" customHeight="1" x14ac:dyDescent="0.2">
      <c r="A16" s="193"/>
      <c r="B16" s="303" t="s">
        <v>250</v>
      </c>
      <c r="C16" s="304"/>
      <c r="D16" s="304"/>
      <c r="E16" s="304"/>
      <c r="F16" s="305"/>
      <c r="G16" s="197" t="s">
        <v>1</v>
      </c>
      <c r="H16" s="309" t="s">
        <v>294</v>
      </c>
      <c r="I16" s="310"/>
      <c r="J16" s="310"/>
      <c r="K16" s="311"/>
      <c r="L16" s="192"/>
    </row>
    <row r="17" spans="1:12" x14ac:dyDescent="0.2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</row>
    <row r="18" spans="1:12" x14ac:dyDescent="0.2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</row>
  </sheetData>
  <sheetProtection password="C0BC" sheet="1" objects="1" scenarios="1"/>
  <mergeCells count="21">
    <mergeCell ref="H11:K11"/>
    <mergeCell ref="B11:F11"/>
    <mergeCell ref="B12:F12"/>
    <mergeCell ref="H8:K8"/>
    <mergeCell ref="H9:K9"/>
    <mergeCell ref="B16:F16"/>
    <mergeCell ref="H7:K7"/>
    <mergeCell ref="H16:K16"/>
    <mergeCell ref="A2:L2"/>
    <mergeCell ref="B5:I5"/>
    <mergeCell ref="H12:K12"/>
    <mergeCell ref="B7:F7"/>
    <mergeCell ref="B9:F9"/>
    <mergeCell ref="B10:F10"/>
    <mergeCell ref="H13:K13"/>
    <mergeCell ref="H14:K14"/>
    <mergeCell ref="H15:K15"/>
    <mergeCell ref="B13:F13"/>
    <mergeCell ref="B14:F14"/>
    <mergeCell ref="B15:F15"/>
    <mergeCell ref="H10:K10"/>
  </mergeCells>
  <pageMargins left="0.25" right="0.25" top="0.75" bottom="0.75" header="0.3" footer="0.3"/>
  <pageSetup paperSize="9" scale="91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7"/>
  <sheetViews>
    <sheetView showGridLines="0" topLeftCell="A4" zoomScale="40" zoomScaleNormal="4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BH16" sqref="BH16"/>
    </sheetView>
  </sheetViews>
  <sheetFormatPr defaultColWidth="0" defaultRowHeight="14.25" zeroHeight="1" x14ac:dyDescent="0.2"/>
  <cols>
    <col min="1" max="1" width="6.140625" style="123" customWidth="1"/>
    <col min="2" max="2" width="54.7109375" style="123" customWidth="1"/>
    <col min="3" max="3" width="22.85546875" style="123" customWidth="1"/>
    <col min="4" max="4" width="16.7109375" style="153" hidden="1" customWidth="1"/>
    <col min="5" max="61" width="20.7109375" style="123" customWidth="1"/>
    <col min="62" max="72" width="0" style="123" hidden="1" customWidth="1"/>
    <col min="73" max="73" width="9.140625" style="123" customWidth="1"/>
    <col min="74" max="16384" width="9.140625" style="123" hidden="1"/>
  </cols>
  <sheetData>
    <row r="1" spans="1:72" ht="32.25" customHeight="1" thickBot="1" x14ac:dyDescent="0.25">
      <c r="B1" s="248" t="s">
        <v>289</v>
      </c>
      <c r="E1" s="247"/>
    </row>
    <row r="2" spans="1:72" ht="30.75" customHeight="1" x14ac:dyDescent="0.2">
      <c r="A2" s="122"/>
      <c r="B2" s="184"/>
      <c r="C2" s="185"/>
      <c r="D2" s="159"/>
      <c r="E2" s="319" t="s">
        <v>268</v>
      </c>
      <c r="F2" s="320"/>
      <c r="G2" s="320"/>
      <c r="H2" s="320"/>
      <c r="I2" s="320"/>
      <c r="J2" s="320"/>
      <c r="K2" s="320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2"/>
    </row>
    <row r="3" spans="1:72" ht="30.75" customHeight="1" thickBot="1" x14ac:dyDescent="0.25">
      <c r="A3" s="122"/>
      <c r="B3" s="186"/>
      <c r="C3" s="187"/>
      <c r="D3" s="160"/>
      <c r="E3" s="321"/>
      <c r="F3" s="322"/>
      <c r="G3" s="322"/>
      <c r="H3" s="322"/>
      <c r="I3" s="322"/>
      <c r="J3" s="322"/>
      <c r="K3" s="322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4"/>
    </row>
    <row r="4" spans="1:72" ht="50.25" customHeight="1" x14ac:dyDescent="0.35">
      <c r="B4" s="323" t="s">
        <v>256</v>
      </c>
      <c r="C4" s="324"/>
      <c r="D4" s="194"/>
      <c r="E4" s="326" t="s">
        <v>259</v>
      </c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5" t="s">
        <v>260</v>
      </c>
      <c r="BB4" s="325"/>
      <c r="BC4" s="325"/>
      <c r="BD4" s="325"/>
      <c r="BE4" s="325"/>
      <c r="BF4" s="325"/>
      <c r="BG4" s="325"/>
      <c r="BH4" s="325"/>
      <c r="BI4" s="325"/>
    </row>
    <row r="5" spans="1:72" ht="26.25" x14ac:dyDescent="0.4">
      <c r="A5" s="334" t="s">
        <v>176</v>
      </c>
      <c r="B5" s="335" t="s">
        <v>177</v>
      </c>
      <c r="C5" s="338" t="s">
        <v>178</v>
      </c>
      <c r="D5" s="339" t="s">
        <v>0</v>
      </c>
      <c r="E5" s="340" t="s">
        <v>105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32" t="s">
        <v>106</v>
      </c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27" t="s">
        <v>179</v>
      </c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8" t="s">
        <v>108</v>
      </c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9" t="s">
        <v>261</v>
      </c>
      <c r="BB5" s="329"/>
      <c r="BC5" s="329"/>
      <c r="BD5" s="329"/>
      <c r="BE5" s="329"/>
      <c r="BF5" s="329"/>
      <c r="BG5" s="329"/>
      <c r="BH5" s="329"/>
      <c r="BI5" s="329"/>
    </row>
    <row r="6" spans="1:72" ht="33" customHeight="1" x14ac:dyDescent="0.2">
      <c r="A6" s="334"/>
      <c r="B6" s="336"/>
      <c r="C6" s="338"/>
      <c r="D6" s="339"/>
      <c r="E6" s="341" t="s">
        <v>257</v>
      </c>
      <c r="F6" s="341"/>
      <c r="G6" s="341"/>
      <c r="H6" s="341"/>
      <c r="I6" s="341"/>
      <c r="J6" s="341"/>
      <c r="K6" s="330" t="s">
        <v>258</v>
      </c>
      <c r="L6" s="330"/>
      <c r="M6" s="330"/>
      <c r="N6" s="330"/>
      <c r="O6" s="330"/>
      <c r="P6" s="330"/>
      <c r="Q6" s="333" t="s">
        <v>257</v>
      </c>
      <c r="R6" s="333"/>
      <c r="S6" s="333"/>
      <c r="T6" s="333"/>
      <c r="U6" s="333"/>
      <c r="V6" s="333"/>
      <c r="W6" s="330" t="s">
        <v>258</v>
      </c>
      <c r="X6" s="330"/>
      <c r="Y6" s="330"/>
      <c r="Z6" s="330"/>
      <c r="AA6" s="330"/>
      <c r="AB6" s="330"/>
      <c r="AC6" s="333" t="s">
        <v>257</v>
      </c>
      <c r="AD6" s="333"/>
      <c r="AE6" s="333"/>
      <c r="AF6" s="333"/>
      <c r="AG6" s="333"/>
      <c r="AH6" s="333"/>
      <c r="AI6" s="330" t="s">
        <v>258</v>
      </c>
      <c r="AJ6" s="330"/>
      <c r="AK6" s="330"/>
      <c r="AL6" s="330"/>
      <c r="AM6" s="330"/>
      <c r="AN6" s="330"/>
      <c r="AO6" s="333" t="s">
        <v>257</v>
      </c>
      <c r="AP6" s="333"/>
      <c r="AQ6" s="333"/>
      <c r="AR6" s="333"/>
      <c r="AS6" s="333"/>
      <c r="AT6" s="333"/>
      <c r="AU6" s="330" t="s">
        <v>258</v>
      </c>
      <c r="AV6" s="330"/>
      <c r="AW6" s="330"/>
      <c r="AX6" s="330"/>
      <c r="AY6" s="330"/>
      <c r="AZ6" s="330"/>
      <c r="BA6" s="318" t="s">
        <v>99</v>
      </c>
      <c r="BB6" s="318"/>
      <c r="BC6" s="318"/>
      <c r="BD6" s="330" t="s">
        <v>100</v>
      </c>
      <c r="BE6" s="330"/>
      <c r="BF6" s="330"/>
      <c r="BG6" s="331" t="s">
        <v>101</v>
      </c>
      <c r="BH6" s="331"/>
      <c r="BI6" s="331"/>
    </row>
    <row r="7" spans="1:72" ht="334.5" customHeight="1" x14ac:dyDescent="0.2">
      <c r="A7" s="334"/>
      <c r="B7" s="337"/>
      <c r="C7" s="338"/>
      <c r="D7" s="339"/>
      <c r="E7" s="125" t="s">
        <v>226</v>
      </c>
      <c r="F7" s="125" t="s">
        <v>227</v>
      </c>
      <c r="G7" s="125" t="s">
        <v>180</v>
      </c>
      <c r="H7" s="125" t="s">
        <v>181</v>
      </c>
      <c r="I7" s="125" t="s">
        <v>182</v>
      </c>
      <c r="J7" s="125" t="s">
        <v>183</v>
      </c>
      <c r="K7" s="125" t="s">
        <v>231</v>
      </c>
      <c r="L7" s="125" t="s">
        <v>230</v>
      </c>
      <c r="M7" s="125" t="s">
        <v>229</v>
      </c>
      <c r="N7" s="125" t="s">
        <v>228</v>
      </c>
      <c r="O7" s="125" t="s">
        <v>184</v>
      </c>
      <c r="P7" s="125" t="s">
        <v>185</v>
      </c>
      <c r="Q7" s="126" t="s">
        <v>186</v>
      </c>
      <c r="R7" s="126" t="s">
        <v>232</v>
      </c>
      <c r="S7" s="126" t="s">
        <v>233</v>
      </c>
      <c r="T7" s="126" t="s">
        <v>234</v>
      </c>
      <c r="U7" s="126" t="s">
        <v>235</v>
      </c>
      <c r="V7" s="126" t="s">
        <v>187</v>
      </c>
      <c r="W7" s="127" t="s">
        <v>188</v>
      </c>
      <c r="X7" s="127" t="s">
        <v>189</v>
      </c>
      <c r="Y7" s="127" t="s">
        <v>190</v>
      </c>
      <c r="Z7" s="127" t="s">
        <v>191</v>
      </c>
      <c r="AA7" s="127" t="s">
        <v>192</v>
      </c>
      <c r="AB7" s="126" t="s">
        <v>193</v>
      </c>
      <c r="AC7" s="128" t="s">
        <v>194</v>
      </c>
      <c r="AD7" s="128" t="s">
        <v>195</v>
      </c>
      <c r="AE7" s="128" t="s">
        <v>196</v>
      </c>
      <c r="AF7" s="128" t="s">
        <v>197</v>
      </c>
      <c r="AG7" s="128" t="s">
        <v>198</v>
      </c>
      <c r="AH7" s="128" t="s">
        <v>199</v>
      </c>
      <c r="AI7" s="128" t="s">
        <v>200</v>
      </c>
      <c r="AJ7" s="128" t="s">
        <v>201</v>
      </c>
      <c r="AK7" s="128" t="s">
        <v>202</v>
      </c>
      <c r="AL7" s="128" t="s">
        <v>203</v>
      </c>
      <c r="AM7" s="128" t="s">
        <v>149</v>
      </c>
      <c r="AN7" s="128" t="s">
        <v>150</v>
      </c>
      <c r="AO7" s="129" t="s">
        <v>204</v>
      </c>
      <c r="AP7" s="129" t="s">
        <v>205</v>
      </c>
      <c r="AQ7" s="130" t="s">
        <v>206</v>
      </c>
      <c r="AR7" s="130" t="s">
        <v>207</v>
      </c>
      <c r="AS7" s="130" t="s">
        <v>208</v>
      </c>
      <c r="AT7" s="130" t="s">
        <v>209</v>
      </c>
      <c r="AU7" s="127" t="s">
        <v>210</v>
      </c>
      <c r="AV7" s="127" t="s">
        <v>211</v>
      </c>
      <c r="AW7" s="127" t="s">
        <v>212</v>
      </c>
      <c r="AX7" s="127" t="s">
        <v>213</v>
      </c>
      <c r="AY7" s="127" t="s">
        <v>214</v>
      </c>
      <c r="AZ7" s="127" t="s">
        <v>215</v>
      </c>
      <c r="BA7" s="131" t="s">
        <v>216</v>
      </c>
      <c r="BB7" s="131" t="s">
        <v>217</v>
      </c>
      <c r="BC7" s="131" t="s">
        <v>218</v>
      </c>
      <c r="BD7" s="132" t="s">
        <v>219</v>
      </c>
      <c r="BE7" s="132" t="s">
        <v>220</v>
      </c>
      <c r="BF7" s="132" t="s">
        <v>221</v>
      </c>
      <c r="BG7" s="133" t="s">
        <v>222</v>
      </c>
      <c r="BH7" s="133" t="s">
        <v>223</v>
      </c>
      <c r="BI7" s="133" t="s">
        <v>224</v>
      </c>
      <c r="BJ7" s="136">
        <v>1</v>
      </c>
      <c r="BK7" s="136">
        <v>2</v>
      </c>
      <c r="BL7" s="136">
        <v>3</v>
      </c>
      <c r="BM7" s="136">
        <v>4</v>
      </c>
      <c r="BN7" s="136">
        <v>5</v>
      </c>
      <c r="BO7" s="136">
        <v>6</v>
      </c>
      <c r="BP7" s="136">
        <v>7</v>
      </c>
      <c r="BQ7" s="136">
        <v>8</v>
      </c>
      <c r="BR7" s="136">
        <v>9</v>
      </c>
      <c r="BS7" s="136">
        <v>10</v>
      </c>
      <c r="BT7" s="136">
        <v>11</v>
      </c>
    </row>
    <row r="8" spans="1:72" s="121" customFormat="1" ht="20.100000000000001" customHeight="1" x14ac:dyDescent="0.25">
      <c r="A8" s="124">
        <v>1</v>
      </c>
      <c r="B8" s="290" t="s">
        <v>309</v>
      </c>
      <c r="C8" s="291">
        <v>720427035807</v>
      </c>
      <c r="D8" s="154" t="str">
        <f>'REKOD PRESTASI MURID'!D17</f>
        <v>L</v>
      </c>
      <c r="E8" s="149"/>
      <c r="F8" s="149"/>
      <c r="G8" s="149"/>
      <c r="H8" s="149"/>
      <c r="I8" s="149" t="s">
        <v>93</v>
      </c>
      <c r="J8" s="149"/>
      <c r="K8" s="149"/>
      <c r="L8" s="149"/>
      <c r="M8" s="149" t="s">
        <v>93</v>
      </c>
      <c r="N8" s="149"/>
      <c r="O8" s="149"/>
      <c r="P8" s="149"/>
      <c r="Q8" s="149"/>
      <c r="R8" s="149" t="s">
        <v>93</v>
      </c>
      <c r="S8" s="149"/>
      <c r="T8" s="149"/>
      <c r="U8" s="149"/>
      <c r="V8" s="149"/>
      <c r="W8" s="149"/>
      <c r="X8" s="149"/>
      <c r="Y8" s="149"/>
      <c r="Z8" s="149" t="s">
        <v>93</v>
      </c>
      <c r="AA8" s="149"/>
      <c r="AB8" s="149"/>
      <c r="AC8" s="149"/>
      <c r="AD8" s="149"/>
      <c r="AE8" s="149"/>
      <c r="AF8" s="149"/>
      <c r="AG8" s="149"/>
      <c r="AH8" s="149" t="s">
        <v>93</v>
      </c>
      <c r="AI8" s="149"/>
      <c r="AJ8" s="149"/>
      <c r="AK8" s="149"/>
      <c r="AL8" s="149"/>
      <c r="AM8" s="149"/>
      <c r="AN8" s="149" t="s">
        <v>93</v>
      </c>
      <c r="AO8" s="149"/>
      <c r="AP8" s="149"/>
      <c r="AQ8" s="149"/>
      <c r="AR8" s="149"/>
      <c r="AS8" s="149" t="s">
        <v>93</v>
      </c>
      <c r="AT8" s="149"/>
      <c r="AU8" s="149"/>
      <c r="AV8" s="149"/>
      <c r="AW8" s="149"/>
      <c r="AX8" s="149"/>
      <c r="AY8" s="149" t="s">
        <v>93</v>
      </c>
      <c r="AZ8" s="149"/>
      <c r="BA8" s="149"/>
      <c r="BB8" s="149" t="s">
        <v>93</v>
      </c>
      <c r="BC8" s="149"/>
      <c r="BD8" s="149"/>
      <c r="BE8" s="149" t="s">
        <v>93</v>
      </c>
      <c r="BF8" s="149"/>
      <c r="BG8" s="149"/>
      <c r="BH8" s="149"/>
      <c r="BI8" s="149" t="s">
        <v>93</v>
      </c>
      <c r="BJ8" s="121">
        <f>COUNTIF(E8:J8,"x")</f>
        <v>1</v>
      </c>
      <c r="BK8" s="121">
        <f>COUNTIF(K8:P8,"x")</f>
        <v>1</v>
      </c>
      <c r="BL8" s="121">
        <f>COUNTIF(Q8:V8,"x")</f>
        <v>1</v>
      </c>
      <c r="BM8" s="121">
        <f>COUNTIF(W8:AB8,"x")</f>
        <v>1</v>
      </c>
      <c r="BN8" s="121">
        <f>COUNTIF(AC8:AH8,"x")</f>
        <v>1</v>
      </c>
      <c r="BO8" s="121">
        <f>COUNTIF(AI8:AN8,"x")</f>
        <v>1</v>
      </c>
      <c r="BP8" s="121">
        <f>COUNTIF(AO8:AT8,"x")</f>
        <v>1</v>
      </c>
      <c r="BQ8" s="121">
        <f>COUNTIF(AU8:AZ8,"x")</f>
        <v>1</v>
      </c>
      <c r="BR8" s="121">
        <f>COUNTIF(BA8:BC8,"x")</f>
        <v>1</v>
      </c>
      <c r="BS8" s="121">
        <f>COUNTIF(BD8:BF8,"x")</f>
        <v>1</v>
      </c>
      <c r="BT8" s="121">
        <f>COUNTIF(BG8:BI8,"x")</f>
        <v>1</v>
      </c>
    </row>
    <row r="9" spans="1:72" s="121" customFormat="1" ht="20.100000000000001" customHeight="1" x14ac:dyDescent="0.25">
      <c r="A9" s="124">
        <v>2</v>
      </c>
      <c r="B9" s="290" t="s">
        <v>297</v>
      </c>
      <c r="C9" s="293">
        <v>661215015698</v>
      </c>
      <c r="D9" s="154" t="str">
        <f>'REKOD PRESTASI MURID'!D18</f>
        <v>P</v>
      </c>
      <c r="E9" s="149"/>
      <c r="F9" s="149"/>
      <c r="G9" s="149"/>
      <c r="H9" s="149"/>
      <c r="I9" s="149" t="s">
        <v>93</v>
      </c>
      <c r="J9" s="149"/>
      <c r="K9" s="149"/>
      <c r="L9" s="149"/>
      <c r="M9" s="149"/>
      <c r="N9" s="149" t="s">
        <v>93</v>
      </c>
      <c r="O9" s="149"/>
      <c r="P9" s="149"/>
      <c r="Q9" s="149"/>
      <c r="R9" s="149"/>
      <c r="S9" s="149" t="s">
        <v>93</v>
      </c>
      <c r="T9" s="149"/>
      <c r="U9" s="149"/>
      <c r="V9" s="149"/>
      <c r="W9" s="149"/>
      <c r="X9" s="149"/>
      <c r="Y9" s="149"/>
      <c r="Z9" s="149"/>
      <c r="AA9" s="149" t="s">
        <v>93</v>
      </c>
      <c r="AB9" s="149"/>
      <c r="AC9" s="149"/>
      <c r="AD9" s="149"/>
      <c r="AE9" s="149"/>
      <c r="AF9" s="149"/>
      <c r="AG9" s="149" t="s">
        <v>93</v>
      </c>
      <c r="AH9" s="149"/>
      <c r="AI9" s="149"/>
      <c r="AJ9" s="149"/>
      <c r="AK9" s="149"/>
      <c r="AL9" s="149"/>
      <c r="AM9" s="149" t="s">
        <v>93</v>
      </c>
      <c r="AN9" s="149"/>
      <c r="AO9" s="149"/>
      <c r="AP9" s="149"/>
      <c r="AQ9" s="149"/>
      <c r="AR9" s="149"/>
      <c r="AS9" s="149"/>
      <c r="AT9" s="149" t="s">
        <v>93</v>
      </c>
      <c r="AU9" s="149"/>
      <c r="AV9" s="149"/>
      <c r="AW9" s="149"/>
      <c r="AX9" s="149"/>
      <c r="AY9" s="149"/>
      <c r="AZ9" s="149" t="s">
        <v>93</v>
      </c>
      <c r="BA9" s="149"/>
      <c r="BB9" s="149"/>
      <c r="BC9" s="149" t="s">
        <v>93</v>
      </c>
      <c r="BD9" s="149"/>
      <c r="BE9" s="149"/>
      <c r="BF9" s="149" t="s">
        <v>93</v>
      </c>
      <c r="BG9" s="149"/>
      <c r="BH9" s="149"/>
      <c r="BI9" s="149" t="s">
        <v>93</v>
      </c>
      <c r="BJ9" s="121">
        <f>COUNTIF(E9:J9,"x")</f>
        <v>1</v>
      </c>
    </row>
    <row r="10" spans="1:72" s="121" customFormat="1" ht="20.100000000000001" customHeight="1" x14ac:dyDescent="0.25">
      <c r="A10" s="124">
        <v>3</v>
      </c>
      <c r="B10" s="290" t="s">
        <v>298</v>
      </c>
      <c r="C10" s="293">
        <v>40307162523</v>
      </c>
      <c r="D10" s="154" t="str">
        <f>'REKOD PRESTASI MURID'!D19</f>
        <v>L</v>
      </c>
      <c r="E10" s="149"/>
      <c r="F10" s="149"/>
      <c r="G10" s="149"/>
      <c r="H10" s="149"/>
      <c r="I10" s="149" t="s">
        <v>93</v>
      </c>
      <c r="J10" s="149"/>
      <c r="K10" s="149"/>
      <c r="L10" s="149"/>
      <c r="M10" s="149"/>
      <c r="N10" s="149" t="s">
        <v>93</v>
      </c>
      <c r="O10" s="149"/>
      <c r="P10" s="149"/>
      <c r="Q10" s="149"/>
      <c r="R10" s="149"/>
      <c r="S10" s="149"/>
      <c r="T10" s="149" t="s">
        <v>93</v>
      </c>
      <c r="U10" s="149"/>
      <c r="V10" s="149"/>
      <c r="W10" s="149"/>
      <c r="X10" s="149"/>
      <c r="Y10" s="149"/>
      <c r="Z10" s="149" t="s">
        <v>93</v>
      </c>
      <c r="AA10" s="149"/>
      <c r="AB10" s="149"/>
      <c r="AC10" s="149"/>
      <c r="AD10" s="149"/>
      <c r="AE10" s="149"/>
      <c r="AF10" s="149"/>
      <c r="AG10" s="149"/>
      <c r="AH10" s="149" t="s">
        <v>93</v>
      </c>
      <c r="AI10" s="149"/>
      <c r="AJ10" s="149"/>
      <c r="AK10" s="149"/>
      <c r="AL10" s="149"/>
      <c r="AM10" s="149" t="s">
        <v>93</v>
      </c>
      <c r="AN10" s="149"/>
      <c r="AO10" s="149"/>
      <c r="AP10" s="149"/>
      <c r="AQ10" s="149"/>
      <c r="AR10" s="149" t="s">
        <v>93</v>
      </c>
      <c r="AS10" s="149"/>
      <c r="AT10" s="149"/>
      <c r="AU10" s="149"/>
      <c r="AV10" s="149"/>
      <c r="AW10" s="149"/>
      <c r="AX10" s="149"/>
      <c r="AY10" s="149"/>
      <c r="AZ10" s="149" t="s">
        <v>93</v>
      </c>
      <c r="BA10" s="149"/>
      <c r="BB10" s="149"/>
      <c r="BC10" s="149" t="s">
        <v>93</v>
      </c>
      <c r="BD10" s="149"/>
      <c r="BE10" s="149" t="s">
        <v>93</v>
      </c>
      <c r="BF10" s="149"/>
      <c r="BG10" s="149"/>
      <c r="BH10" s="149"/>
      <c r="BI10" s="149" t="s">
        <v>93</v>
      </c>
    </row>
    <row r="11" spans="1:72" s="121" customFormat="1" ht="20.100000000000001" customHeight="1" x14ac:dyDescent="0.25">
      <c r="A11" s="124">
        <v>4</v>
      </c>
      <c r="B11" s="290" t="s">
        <v>299</v>
      </c>
      <c r="C11" s="293">
        <v>40307162524</v>
      </c>
      <c r="D11" s="154" t="str">
        <f>'REKOD PRESTASI MURID'!D20</f>
        <v>P</v>
      </c>
      <c r="E11" s="149"/>
      <c r="F11" s="149"/>
      <c r="G11" s="149"/>
      <c r="H11" s="149" t="s">
        <v>93</v>
      </c>
      <c r="I11" s="149"/>
      <c r="J11" s="149"/>
      <c r="K11" s="149"/>
      <c r="L11" s="149" t="s">
        <v>93</v>
      </c>
      <c r="M11" s="149"/>
      <c r="N11" s="149"/>
      <c r="O11" s="149"/>
      <c r="P11" s="149"/>
      <c r="Q11" s="149"/>
      <c r="R11" s="149"/>
      <c r="S11" s="149"/>
      <c r="T11" s="149" t="s">
        <v>93</v>
      </c>
      <c r="U11" s="149"/>
      <c r="V11" s="149"/>
      <c r="W11" s="149"/>
      <c r="X11" s="149"/>
      <c r="Y11" s="149"/>
      <c r="Z11" s="149" t="s">
        <v>93</v>
      </c>
      <c r="AA11" s="149"/>
      <c r="AB11" s="149"/>
      <c r="AC11" s="149"/>
      <c r="AD11" s="149"/>
      <c r="AE11" s="149"/>
      <c r="AF11" s="149"/>
      <c r="AG11" s="149"/>
      <c r="AH11" s="149" t="s">
        <v>93</v>
      </c>
      <c r="AI11" s="149"/>
      <c r="AJ11" s="149"/>
      <c r="AK11" s="149"/>
      <c r="AL11" s="149"/>
      <c r="AM11" s="149" t="s">
        <v>93</v>
      </c>
      <c r="AN11" s="149"/>
      <c r="AO11" s="149"/>
      <c r="AP11" s="149"/>
      <c r="AQ11" s="149"/>
      <c r="AR11" s="149"/>
      <c r="AS11" s="149" t="s">
        <v>93</v>
      </c>
      <c r="AT11" s="149"/>
      <c r="AU11" s="149"/>
      <c r="AV11" s="149"/>
      <c r="AW11" s="149"/>
      <c r="AX11" s="149"/>
      <c r="AY11" s="149"/>
      <c r="AZ11" s="149" t="s">
        <v>93</v>
      </c>
      <c r="BA11" s="149"/>
      <c r="BB11" s="149"/>
      <c r="BC11" s="149" t="s">
        <v>93</v>
      </c>
      <c r="BD11" s="149"/>
      <c r="BE11" s="149"/>
      <c r="BF11" s="149" t="s">
        <v>93</v>
      </c>
      <c r="BG11" s="149"/>
      <c r="BH11" s="149"/>
      <c r="BI11" s="149" t="s">
        <v>93</v>
      </c>
    </row>
    <row r="12" spans="1:72" s="121" customFormat="1" ht="20.100000000000001" customHeight="1" x14ac:dyDescent="0.25">
      <c r="A12" s="124">
        <v>5</v>
      </c>
      <c r="B12" s="290" t="s">
        <v>300</v>
      </c>
      <c r="C12" s="293">
        <v>40307162525</v>
      </c>
      <c r="D12" s="154" t="str">
        <f>'REKOD PRESTASI MURID'!D21</f>
        <v>L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</row>
    <row r="13" spans="1:72" s="121" customFormat="1" ht="20.100000000000001" customHeight="1" x14ac:dyDescent="0.25">
      <c r="A13" s="124">
        <v>6</v>
      </c>
      <c r="B13" s="292" t="s">
        <v>39</v>
      </c>
      <c r="C13" s="293">
        <v>40307162526</v>
      </c>
      <c r="D13" s="154" t="str">
        <f>'REKOD PRESTASI MURID'!D22</f>
        <v>P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</row>
    <row r="14" spans="1:72" s="121" customFormat="1" ht="20.100000000000001" customHeight="1" x14ac:dyDescent="0.25">
      <c r="A14" s="124">
        <v>7</v>
      </c>
      <c r="B14" s="292" t="s">
        <v>40</v>
      </c>
      <c r="C14" s="293">
        <v>40307162527</v>
      </c>
      <c r="D14" s="154" t="str">
        <f>'REKOD PRESTASI MURID'!D23</f>
        <v>L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</row>
    <row r="15" spans="1:72" s="121" customFormat="1" ht="20.100000000000001" customHeight="1" x14ac:dyDescent="0.25">
      <c r="A15" s="124">
        <v>8</v>
      </c>
      <c r="B15" s="292" t="s">
        <v>41</v>
      </c>
      <c r="C15" s="293">
        <v>40307162528</v>
      </c>
      <c r="D15" s="154" t="str">
        <f>'REKOD PRESTASI MURID'!D24</f>
        <v>P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</row>
    <row r="16" spans="1:72" s="121" customFormat="1" ht="20.100000000000001" customHeight="1" x14ac:dyDescent="0.25">
      <c r="A16" s="124">
        <v>9</v>
      </c>
      <c r="B16" s="292" t="s">
        <v>42</v>
      </c>
      <c r="C16" s="293">
        <v>40307162529</v>
      </c>
      <c r="D16" s="154" t="str">
        <f>'REKOD PRESTASI MURID'!D25</f>
        <v>L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</row>
    <row r="17" spans="1:61" s="121" customFormat="1" ht="20.100000000000001" customHeight="1" x14ac:dyDescent="0.25">
      <c r="A17" s="124">
        <v>10</v>
      </c>
      <c r="B17" s="292" t="s">
        <v>43</v>
      </c>
      <c r="C17" s="293">
        <v>40307162530</v>
      </c>
      <c r="D17" s="154" t="str">
        <f>'REKOD PRESTASI MURID'!D26</f>
        <v>P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</row>
    <row r="18" spans="1:61" s="121" customFormat="1" ht="20.100000000000001" customHeight="1" x14ac:dyDescent="0.25">
      <c r="A18" s="124">
        <v>11</v>
      </c>
      <c r="B18" s="292" t="s">
        <v>44</v>
      </c>
      <c r="C18" s="293">
        <v>40307162531</v>
      </c>
      <c r="D18" s="154" t="str">
        <f>'REKOD PRESTASI MURID'!D27</f>
        <v>L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</row>
    <row r="19" spans="1:61" s="121" customFormat="1" ht="20.100000000000001" customHeight="1" x14ac:dyDescent="0.25">
      <c r="A19" s="124">
        <v>12</v>
      </c>
      <c r="B19" s="292" t="s">
        <v>45</v>
      </c>
      <c r="C19" s="293">
        <v>40307162532</v>
      </c>
      <c r="D19" s="154" t="str">
        <f>'REKOD PRESTASI MURID'!D28</f>
        <v>P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</row>
    <row r="20" spans="1:61" s="121" customFormat="1" ht="20.100000000000001" customHeight="1" x14ac:dyDescent="0.25">
      <c r="A20" s="124">
        <v>13</v>
      </c>
      <c r="B20" s="292" t="s">
        <v>46</v>
      </c>
      <c r="C20" s="293">
        <v>40307162533</v>
      </c>
      <c r="D20" s="154" t="str">
        <f>'REKOD PRESTASI MURID'!D29</f>
        <v>L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</row>
    <row r="21" spans="1:61" s="121" customFormat="1" ht="20.100000000000001" customHeight="1" x14ac:dyDescent="0.25">
      <c r="A21" s="124">
        <v>14</v>
      </c>
      <c r="B21" s="292" t="s">
        <v>47</v>
      </c>
      <c r="C21" s="293">
        <v>40307162534</v>
      </c>
      <c r="D21" s="154" t="str">
        <f>'REKOD PRESTASI MURID'!D30</f>
        <v>P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</row>
    <row r="22" spans="1:61" s="121" customFormat="1" ht="20.100000000000001" customHeight="1" x14ac:dyDescent="0.25">
      <c r="A22" s="124">
        <v>15</v>
      </c>
      <c r="B22" s="292" t="s">
        <v>48</v>
      </c>
      <c r="C22" s="293">
        <v>40307162535</v>
      </c>
      <c r="D22" s="154" t="str">
        <f>'REKOD PRESTASI MURID'!D31</f>
        <v>L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</row>
    <row r="23" spans="1:61" s="121" customFormat="1" ht="20.100000000000001" customHeight="1" x14ac:dyDescent="0.25">
      <c r="A23" s="124">
        <v>16</v>
      </c>
      <c r="B23" s="292" t="s">
        <v>49</v>
      </c>
      <c r="C23" s="293">
        <v>40307162536</v>
      </c>
      <c r="D23" s="154" t="str">
        <f>'REKOD PRESTASI MURID'!D32</f>
        <v>P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</row>
    <row r="24" spans="1:61" s="121" customFormat="1" ht="20.100000000000001" customHeight="1" x14ac:dyDescent="0.25">
      <c r="A24" s="124">
        <v>17</v>
      </c>
      <c r="B24" s="292" t="s">
        <v>50</v>
      </c>
      <c r="C24" s="293">
        <v>40307162537</v>
      </c>
      <c r="D24" s="154" t="str">
        <f>'REKOD PRESTASI MURID'!D33</f>
        <v>L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</row>
    <row r="25" spans="1:61" s="121" customFormat="1" ht="20.100000000000001" customHeight="1" x14ac:dyDescent="0.25">
      <c r="A25" s="124">
        <v>18</v>
      </c>
      <c r="B25" s="292" t="s">
        <v>51</v>
      </c>
      <c r="C25" s="293">
        <v>40307162538</v>
      </c>
      <c r="D25" s="154" t="str">
        <f>'REKOD PRESTASI MURID'!D34</f>
        <v>P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</row>
    <row r="26" spans="1:61" s="121" customFormat="1" ht="20.100000000000001" customHeight="1" x14ac:dyDescent="0.25">
      <c r="A26" s="124">
        <v>19</v>
      </c>
      <c r="B26" s="292" t="s">
        <v>52</v>
      </c>
      <c r="C26" s="293">
        <v>40307162539</v>
      </c>
      <c r="D26" s="154" t="str">
        <f>'REKOD PRESTASI MURID'!D35</f>
        <v>L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</row>
    <row r="27" spans="1:61" s="121" customFormat="1" ht="20.100000000000001" customHeight="1" x14ac:dyDescent="0.25">
      <c r="A27" s="124">
        <v>20</v>
      </c>
      <c r="B27" s="292" t="s">
        <v>53</v>
      </c>
      <c r="C27" s="293">
        <v>40307162540</v>
      </c>
      <c r="D27" s="154" t="str">
        <f>'REKOD PRESTASI MURID'!D36</f>
        <v>P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</row>
    <row r="28" spans="1:61" s="121" customFormat="1" ht="20.100000000000001" customHeight="1" x14ac:dyDescent="0.25">
      <c r="A28" s="124">
        <v>21</v>
      </c>
      <c r="B28" s="292" t="s">
        <v>54</v>
      </c>
      <c r="C28" s="293">
        <v>40307162541</v>
      </c>
      <c r="D28" s="154" t="str">
        <f>'REKOD PRESTASI MURID'!D37</f>
        <v>L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</row>
    <row r="29" spans="1:61" s="121" customFormat="1" ht="20.100000000000001" customHeight="1" x14ac:dyDescent="0.25">
      <c r="A29" s="124">
        <v>22</v>
      </c>
      <c r="B29" s="292" t="s">
        <v>55</v>
      </c>
      <c r="C29" s="293">
        <v>40307162542</v>
      </c>
      <c r="D29" s="154" t="str">
        <f>'REKOD PRESTASI MURID'!D38</f>
        <v>P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</row>
    <row r="30" spans="1:61" s="121" customFormat="1" ht="20.100000000000001" customHeight="1" x14ac:dyDescent="0.25">
      <c r="A30" s="124">
        <v>23</v>
      </c>
      <c r="B30" s="292" t="s">
        <v>56</v>
      </c>
      <c r="C30" s="293">
        <v>40307162543</v>
      </c>
      <c r="D30" s="154" t="str">
        <f>'REKOD PRESTASI MURID'!D39</f>
        <v>L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</row>
    <row r="31" spans="1:61" s="121" customFormat="1" ht="20.100000000000001" customHeight="1" x14ac:dyDescent="0.25">
      <c r="A31" s="124">
        <v>24</v>
      </c>
      <c r="B31" s="292" t="s">
        <v>57</v>
      </c>
      <c r="C31" s="293">
        <v>40307162544</v>
      </c>
      <c r="D31" s="154" t="str">
        <f>'REKOD PRESTASI MURID'!D40</f>
        <v>P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</row>
    <row r="32" spans="1:61" s="121" customFormat="1" ht="20.100000000000001" customHeight="1" x14ac:dyDescent="0.25">
      <c r="A32" s="124">
        <v>25</v>
      </c>
      <c r="B32" s="292" t="s">
        <v>58</v>
      </c>
      <c r="C32" s="293">
        <v>40307162545</v>
      </c>
      <c r="D32" s="154" t="str">
        <f>'REKOD PRESTASI MURID'!D41</f>
        <v>L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</row>
    <row r="33" spans="1:61" s="121" customFormat="1" ht="20.100000000000001" customHeight="1" x14ac:dyDescent="0.25">
      <c r="A33" s="124">
        <v>26</v>
      </c>
      <c r="B33" s="292" t="s">
        <v>59</v>
      </c>
      <c r="C33" s="293">
        <v>40307162546</v>
      </c>
      <c r="D33" s="154" t="str">
        <f>'REKOD PRESTASI MURID'!D42</f>
        <v>P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</row>
    <row r="34" spans="1:61" s="121" customFormat="1" ht="20.100000000000001" customHeight="1" x14ac:dyDescent="0.25">
      <c r="A34" s="124">
        <v>27</v>
      </c>
      <c r="B34" s="292" t="s">
        <v>60</v>
      </c>
      <c r="C34" s="293">
        <v>40307162547</v>
      </c>
      <c r="D34" s="154" t="str">
        <f>'REKOD PRESTASI MURID'!D43</f>
        <v>L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</row>
    <row r="35" spans="1:61" s="121" customFormat="1" ht="20.100000000000001" customHeight="1" x14ac:dyDescent="0.25">
      <c r="A35" s="124">
        <v>28</v>
      </c>
      <c r="B35" s="292" t="s">
        <v>61</v>
      </c>
      <c r="C35" s="293">
        <v>40307162548</v>
      </c>
      <c r="D35" s="154" t="str">
        <f>'REKOD PRESTASI MURID'!D44</f>
        <v>P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</row>
    <row r="36" spans="1:61" s="121" customFormat="1" ht="20.100000000000001" customHeight="1" x14ac:dyDescent="0.25">
      <c r="A36" s="124">
        <v>29</v>
      </c>
      <c r="B36" s="292" t="s">
        <v>62</v>
      </c>
      <c r="C36" s="293">
        <v>40307162549</v>
      </c>
      <c r="D36" s="154" t="str">
        <f>'REKOD PRESTASI MURID'!D45</f>
        <v>L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</row>
    <row r="37" spans="1:61" s="121" customFormat="1" ht="20.100000000000001" customHeight="1" x14ac:dyDescent="0.25">
      <c r="A37" s="124">
        <v>30</v>
      </c>
      <c r="B37" s="292" t="s">
        <v>63</v>
      </c>
      <c r="C37" s="293">
        <v>40307162550</v>
      </c>
      <c r="D37" s="154" t="str">
        <f>'REKOD PRESTASI MURID'!D46</f>
        <v>P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</row>
    <row r="38" spans="1:61" s="121" customFormat="1" ht="20.100000000000001" customHeight="1" x14ac:dyDescent="0.25">
      <c r="A38" s="124">
        <v>31</v>
      </c>
      <c r="B38" s="292" t="s">
        <v>64</v>
      </c>
      <c r="C38" s="293">
        <v>40307162551</v>
      </c>
      <c r="D38" s="154" t="str">
        <f>'REKOD PRESTASI MURID'!D47</f>
        <v>L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</row>
    <row r="39" spans="1:61" s="121" customFormat="1" ht="20.100000000000001" customHeight="1" x14ac:dyDescent="0.25">
      <c r="A39" s="124">
        <v>32</v>
      </c>
      <c r="B39" s="292" t="s">
        <v>65</v>
      </c>
      <c r="C39" s="293">
        <v>40307162552</v>
      </c>
      <c r="D39" s="154" t="str">
        <f>'REKOD PRESTASI MURID'!D48</f>
        <v>P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</row>
    <row r="40" spans="1:61" s="121" customFormat="1" ht="20.100000000000001" customHeight="1" x14ac:dyDescent="0.25">
      <c r="A40" s="124">
        <v>33</v>
      </c>
      <c r="B40" s="292" t="s">
        <v>66</v>
      </c>
      <c r="C40" s="293">
        <v>40307162553</v>
      </c>
      <c r="D40" s="154" t="str">
        <f>'REKOD PRESTASI MURID'!D49</f>
        <v>L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</row>
    <row r="41" spans="1:61" s="121" customFormat="1" ht="20.100000000000001" customHeight="1" x14ac:dyDescent="0.25">
      <c r="A41" s="124">
        <v>34</v>
      </c>
      <c r="B41" s="292" t="s">
        <v>67</v>
      </c>
      <c r="C41" s="293">
        <v>40307162554</v>
      </c>
      <c r="D41" s="154" t="str">
        <f>'REKOD PRESTASI MURID'!D50</f>
        <v>P</v>
      </c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</row>
    <row r="42" spans="1:61" s="121" customFormat="1" ht="20.100000000000001" customHeight="1" x14ac:dyDescent="0.25">
      <c r="A42" s="124">
        <v>35</v>
      </c>
      <c r="B42" s="292" t="s">
        <v>68</v>
      </c>
      <c r="C42" s="293">
        <v>40307162555</v>
      </c>
      <c r="D42" s="154" t="str">
        <f>'REKOD PRESTASI MURID'!D51</f>
        <v>L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</row>
    <row r="43" spans="1:61" s="121" customFormat="1" ht="20.100000000000001" customHeight="1" x14ac:dyDescent="0.25">
      <c r="A43" s="124">
        <v>36</v>
      </c>
      <c r="B43" s="292" t="s">
        <v>69</v>
      </c>
      <c r="C43" s="293">
        <v>40307162556</v>
      </c>
      <c r="D43" s="154" t="str">
        <f>'REKOD PRESTASI MURID'!D52</f>
        <v>P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</row>
    <row r="44" spans="1:61" s="121" customFormat="1" ht="20.100000000000001" customHeight="1" x14ac:dyDescent="0.25">
      <c r="A44" s="124">
        <v>37</v>
      </c>
      <c r="B44" s="292" t="s">
        <v>70</v>
      </c>
      <c r="C44" s="293">
        <v>40307162557</v>
      </c>
      <c r="D44" s="154" t="str">
        <f>'REKOD PRESTASI MURID'!D53</f>
        <v>L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</row>
    <row r="45" spans="1:61" s="121" customFormat="1" ht="20.100000000000001" customHeight="1" x14ac:dyDescent="0.25">
      <c r="A45" s="124">
        <v>38</v>
      </c>
      <c r="B45" s="292" t="s">
        <v>71</v>
      </c>
      <c r="C45" s="293">
        <v>40307162558</v>
      </c>
      <c r="D45" s="154" t="str">
        <f>'REKOD PRESTASI MURID'!D54</f>
        <v>P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</row>
    <row r="46" spans="1:61" s="121" customFormat="1" ht="20.100000000000001" customHeight="1" x14ac:dyDescent="0.25">
      <c r="A46" s="124">
        <v>39</v>
      </c>
      <c r="B46" s="292" t="s">
        <v>72</v>
      </c>
      <c r="C46" s="293">
        <v>40307162559</v>
      </c>
      <c r="D46" s="154" t="str">
        <f>'REKOD PRESTASI MURID'!D55</f>
        <v>L</v>
      </c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</row>
    <row r="47" spans="1:61" s="121" customFormat="1" ht="20.100000000000001" customHeight="1" x14ac:dyDescent="0.25">
      <c r="A47" s="124">
        <v>40</v>
      </c>
      <c r="B47" s="292" t="s">
        <v>73</v>
      </c>
      <c r="C47" s="293">
        <v>40307162560</v>
      </c>
      <c r="D47" s="154" t="str">
        <f>'REKOD PRESTASI MURID'!D56</f>
        <v>P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</row>
    <row r="48" spans="1:61" s="121" customFormat="1" ht="20.100000000000001" customHeight="1" x14ac:dyDescent="0.25">
      <c r="A48" s="124">
        <v>41</v>
      </c>
      <c r="B48" s="292" t="s">
        <v>74</v>
      </c>
      <c r="C48" s="293">
        <v>40307162561</v>
      </c>
      <c r="D48" s="154" t="str">
        <f>'REKOD PRESTASI MURID'!D57</f>
        <v>L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</row>
    <row r="49" spans="1:61" s="121" customFormat="1" ht="20.100000000000001" customHeight="1" x14ac:dyDescent="0.25">
      <c r="A49" s="124">
        <v>42</v>
      </c>
      <c r="B49" s="292" t="s">
        <v>75</v>
      </c>
      <c r="C49" s="293">
        <v>40307162562</v>
      </c>
      <c r="D49" s="154" t="str">
        <f>'REKOD PRESTASI MURID'!D58</f>
        <v>P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</row>
    <row r="50" spans="1:61" s="121" customFormat="1" ht="20.100000000000001" customHeight="1" x14ac:dyDescent="0.25">
      <c r="A50" s="124">
        <v>43</v>
      </c>
      <c r="B50" s="292" t="s">
        <v>76</v>
      </c>
      <c r="C50" s="293">
        <v>40307162563</v>
      </c>
      <c r="D50" s="154" t="str">
        <f>'REKOD PRESTASI MURID'!D59</f>
        <v>L</v>
      </c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</row>
    <row r="51" spans="1:61" s="121" customFormat="1" ht="20.100000000000001" customHeight="1" x14ac:dyDescent="0.25">
      <c r="A51" s="124">
        <v>44</v>
      </c>
      <c r="B51" s="292" t="s">
        <v>77</v>
      </c>
      <c r="C51" s="293">
        <v>40307162564</v>
      </c>
      <c r="D51" s="154" t="str">
        <f>'REKOD PRESTASI MURID'!D60</f>
        <v>P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</row>
    <row r="52" spans="1:61" s="121" customFormat="1" ht="20.100000000000001" customHeight="1" x14ac:dyDescent="0.25">
      <c r="A52" s="124">
        <v>45</v>
      </c>
      <c r="B52" s="292" t="s">
        <v>78</v>
      </c>
      <c r="C52" s="293">
        <v>40307162565</v>
      </c>
      <c r="D52" s="154" t="str">
        <f>'REKOD PRESTASI MURID'!D61</f>
        <v>L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</row>
    <row r="53" spans="1:61" s="121" customFormat="1" ht="20.100000000000001" customHeight="1" x14ac:dyDescent="0.25">
      <c r="A53" s="124">
        <v>46</v>
      </c>
      <c r="B53" s="292" t="s">
        <v>79</v>
      </c>
      <c r="C53" s="293">
        <v>40307162566</v>
      </c>
      <c r="D53" s="154" t="str">
        <f>'REKOD PRESTASI MURID'!D62</f>
        <v>P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</row>
    <row r="54" spans="1:61" s="121" customFormat="1" ht="20.100000000000001" customHeight="1" x14ac:dyDescent="0.25">
      <c r="A54" s="124">
        <v>47</v>
      </c>
      <c r="B54" s="292" t="s">
        <v>80</v>
      </c>
      <c r="C54" s="293">
        <v>40307162567</v>
      </c>
      <c r="D54" s="154" t="str">
        <f>'REKOD PRESTASI MURID'!D63</f>
        <v>L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</row>
    <row r="55" spans="1:61" s="121" customFormat="1" ht="20.100000000000001" customHeight="1" x14ac:dyDescent="0.25">
      <c r="A55" s="124">
        <v>48</v>
      </c>
      <c r="B55" s="292" t="s">
        <v>81</v>
      </c>
      <c r="C55" s="293">
        <v>40206162355</v>
      </c>
      <c r="D55" s="154" t="str">
        <f>'REKOD PRESTASI MURID'!D64</f>
        <v>L</v>
      </c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</row>
    <row r="56" spans="1:61" s="121" customFormat="1" ht="20.100000000000001" customHeight="1" x14ac:dyDescent="0.25">
      <c r="A56" s="124">
        <v>49</v>
      </c>
      <c r="B56" s="292" t="s">
        <v>82</v>
      </c>
      <c r="C56" s="293">
        <v>41209022384</v>
      </c>
      <c r="D56" s="154" t="str">
        <f>'REKOD PRESTASI MURID'!D65</f>
        <v>P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</row>
    <row r="57" spans="1:61" s="121" customFormat="1" ht="20.100000000000001" customHeight="1" x14ac:dyDescent="0.25">
      <c r="A57" s="124">
        <v>50</v>
      </c>
      <c r="B57" s="292" t="s">
        <v>83</v>
      </c>
      <c r="C57" s="293">
        <v>40709072361</v>
      </c>
      <c r="D57" s="154" t="str">
        <f>'REKOD PRESTASI MURID'!D66</f>
        <v>L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</row>
    <row r="58" spans="1:61" s="121" customFormat="1" ht="20.100000000000001" customHeight="1" x14ac:dyDescent="0.25">
      <c r="A58" s="124">
        <v>51</v>
      </c>
      <c r="B58" s="292" t="s">
        <v>84</v>
      </c>
      <c r="C58" s="293">
        <v>41207162357</v>
      </c>
      <c r="D58" s="154" t="str">
        <f>'REKOD PRESTASI MURID'!D67</f>
        <v>L</v>
      </c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</row>
    <row r="59" spans="1:61" s="121" customFormat="1" ht="20.100000000000001" customHeight="1" x14ac:dyDescent="0.25">
      <c r="A59" s="124">
        <v>52</v>
      </c>
      <c r="B59" s="292" t="s">
        <v>85</v>
      </c>
      <c r="C59" s="293">
        <v>41209166359</v>
      </c>
      <c r="D59" s="154" t="str">
        <f>'REKOD PRESTASI MURID'!D68</f>
        <v>L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</row>
    <row r="60" spans="1:61" s="121" customFormat="1" ht="20.100000000000001" customHeight="1" x14ac:dyDescent="0.25">
      <c r="A60" s="124">
        <v>53</v>
      </c>
      <c r="B60" s="292" t="s">
        <v>86</v>
      </c>
      <c r="C60" s="293">
        <v>41208018957</v>
      </c>
      <c r="D60" s="154" t="str">
        <f>'REKOD PRESTASI MURID'!D69</f>
        <v>L</v>
      </c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</row>
    <row r="61" spans="1:61" s="121" customFormat="1" ht="20.100000000000001" customHeight="1" x14ac:dyDescent="0.25">
      <c r="A61" s="124">
        <v>54</v>
      </c>
      <c r="B61" s="292" t="s">
        <v>87</v>
      </c>
      <c r="C61" s="293">
        <v>41203018934</v>
      </c>
      <c r="D61" s="154" t="str">
        <f>'REKOD PRESTASI MURID'!D70</f>
        <v>P</v>
      </c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</row>
    <row r="62" spans="1:61" x14ac:dyDescent="0.2"/>
    <row r="63" spans="1:61" x14ac:dyDescent="0.2"/>
    <row r="64" spans="1:61" x14ac:dyDescent="0.2"/>
    <row r="65" x14ac:dyDescent="0.2"/>
    <row r="66" x14ac:dyDescent="0.2"/>
    <row r="67" x14ac:dyDescent="0.2"/>
  </sheetData>
  <sheetProtection password="C0BC" sheet="1" objects="1" scenarios="1"/>
  <mergeCells count="24">
    <mergeCell ref="AU6:AZ6"/>
    <mergeCell ref="A5:A7"/>
    <mergeCell ref="B5:B7"/>
    <mergeCell ref="C5:C7"/>
    <mergeCell ref="D5:D7"/>
    <mergeCell ref="E5:P5"/>
    <mergeCell ref="E6:J6"/>
    <mergeCell ref="K6:P6"/>
    <mergeCell ref="BA6:BC6"/>
    <mergeCell ref="E2:K3"/>
    <mergeCell ref="B4:C4"/>
    <mergeCell ref="BA4:BI4"/>
    <mergeCell ref="E4:AZ4"/>
    <mergeCell ref="AC5:AN5"/>
    <mergeCell ref="AO5:AZ5"/>
    <mergeCell ref="BA5:BI5"/>
    <mergeCell ref="BD6:BF6"/>
    <mergeCell ref="BG6:BI6"/>
    <mergeCell ref="Q5:AB5"/>
    <mergeCell ref="Q6:V6"/>
    <mergeCell ref="W6:AB6"/>
    <mergeCell ref="AI6:AN6"/>
    <mergeCell ref="AO6:AT6"/>
    <mergeCell ref="AC6:AH6"/>
  </mergeCells>
  <dataValidations count="1">
    <dataValidation type="list" allowBlank="1" showInputMessage="1" showErrorMessage="1" errorTitle="Tanda Tahap Penguasaan" error="Sila gunakan tanda yang diberikan sahaja." sqref="E8:BI61">
      <formula1>"X"</formula1>
    </dataValidation>
  </dataValidation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43"/>
  <sheetViews>
    <sheetView showGridLines="0" view="pageBreakPreview" zoomScale="70" zoomScaleNormal="50" zoomScaleSheetLayoutView="70" workbookViewId="0">
      <selection activeCell="K28" sqref="K28"/>
    </sheetView>
  </sheetViews>
  <sheetFormatPr defaultColWidth="0" defaultRowHeight="15.75" zeroHeight="1" x14ac:dyDescent="0.25"/>
  <cols>
    <col min="1" max="1" width="5" style="264" customWidth="1"/>
    <col min="2" max="2" width="53.140625" style="105" customWidth="1"/>
    <col min="3" max="3" width="30" style="105" customWidth="1"/>
    <col min="4" max="4" width="15.42578125" style="196" customWidth="1"/>
    <col min="5" max="12" width="15.140625" style="105" customWidth="1"/>
    <col min="13" max="15" width="16.85546875" style="105" customWidth="1"/>
    <col min="16" max="17" width="15.140625" style="105" customWidth="1"/>
    <col min="18" max="18" width="12.28515625" style="105" hidden="1" customWidth="1"/>
    <col min="19" max="19" width="12.28515625" style="263" hidden="1" customWidth="1"/>
    <col min="20" max="27" width="12.28515625" style="3" hidden="1" customWidth="1"/>
    <col min="28" max="28" width="22.140625" style="60" hidden="1" customWidth="1"/>
    <col min="29" max="29" width="5.42578125" style="3" hidden="1" customWidth="1"/>
    <col min="30" max="30" width="2.42578125" style="3" hidden="1" customWidth="1"/>
    <col min="31" max="31" width="2.5703125" style="3" hidden="1" customWidth="1"/>
    <col min="32" max="33" width="0" style="3" hidden="1" customWidth="1"/>
    <col min="34" max="16384" width="9.140625" style="3" hidden="1"/>
  </cols>
  <sheetData>
    <row r="1" spans="1:29" ht="57" customHeight="1" x14ac:dyDescent="0.25">
      <c r="A1" s="165"/>
      <c r="B1" s="166"/>
      <c r="C1" s="166"/>
      <c r="D1" s="167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8"/>
      <c r="R1" s="3"/>
      <c r="S1" s="3"/>
    </row>
    <row r="2" spans="1:29" ht="33" customHeight="1" x14ac:dyDescent="0.25">
      <c r="A2" s="342" t="s">
        <v>269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  <c r="R2" s="3"/>
      <c r="S2" s="3"/>
    </row>
    <row r="3" spans="1:29" ht="14.25" customHeight="1" x14ac:dyDescent="0.25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  <c r="R3" s="3"/>
      <c r="S3" s="3"/>
    </row>
    <row r="4" spans="1:29" s="14" customFormat="1" ht="26.25" customHeight="1" x14ac:dyDescent="0.25">
      <c r="A4" s="169"/>
      <c r="B4" s="170"/>
      <c r="C4" s="215"/>
      <c r="D4" s="205"/>
      <c r="E4" s="205"/>
      <c r="F4" s="204" t="s">
        <v>13</v>
      </c>
      <c r="G4" s="297" t="str">
        <f>'MAKLUMAT SEKOLAH'!$H$8</f>
        <v>SEKOLAH KEBANGSAAN PARCEL E</v>
      </c>
      <c r="H4" s="297"/>
      <c r="I4" s="297"/>
      <c r="J4" s="298"/>
      <c r="K4" s="298"/>
      <c r="L4" s="171"/>
      <c r="M4" s="171"/>
      <c r="N4" s="171"/>
      <c r="O4" s="171"/>
      <c r="P4" s="171"/>
      <c r="Q4" s="195"/>
      <c r="R4" s="142"/>
      <c r="S4" s="143"/>
      <c r="T4" s="32"/>
      <c r="U4" s="32"/>
      <c r="V4" s="31"/>
      <c r="W4" s="32"/>
      <c r="X4" s="32"/>
      <c r="Y4" s="32"/>
      <c r="Z4" s="32"/>
      <c r="AA4" s="32"/>
      <c r="AB4" s="61"/>
    </row>
    <row r="5" spans="1:29" s="14" customFormat="1" ht="26.25" customHeight="1" x14ac:dyDescent="0.25">
      <c r="A5" s="169"/>
      <c r="B5" s="170"/>
      <c r="C5" s="215"/>
      <c r="D5" s="205"/>
      <c r="E5" s="205"/>
      <c r="F5" s="204" t="s">
        <v>14</v>
      </c>
      <c r="G5" s="297" t="str">
        <f>'MAKLUMAT SEKOLAH'!$H$9</f>
        <v>BLOK E9, PRESINT 1, PUTRAJAYA</v>
      </c>
      <c r="H5" s="297"/>
      <c r="I5" s="297"/>
      <c r="J5" s="298"/>
      <c r="K5" s="298"/>
      <c r="L5" s="171"/>
      <c r="M5" s="171"/>
      <c r="N5" s="171"/>
      <c r="O5" s="171"/>
      <c r="P5" s="171"/>
      <c r="Q5" s="195"/>
      <c r="R5" s="69"/>
      <c r="S5" s="144"/>
      <c r="T5" s="32"/>
      <c r="U5" s="32"/>
      <c r="V5" s="31"/>
      <c r="W5" s="32"/>
      <c r="X5" s="32"/>
      <c r="Y5" s="32"/>
      <c r="Z5" s="32"/>
      <c r="AA5" s="32"/>
      <c r="AB5" s="61"/>
    </row>
    <row r="6" spans="1:29" s="14" customFormat="1" ht="26.25" customHeight="1" x14ac:dyDescent="0.25">
      <c r="A6" s="169"/>
      <c r="B6" s="170"/>
      <c r="C6" s="215"/>
      <c r="D6" s="205"/>
      <c r="E6" s="205"/>
      <c r="F6" s="204" t="s">
        <v>15</v>
      </c>
      <c r="G6" s="289" t="str">
        <f>'MAKLUMAT SEKOLAH'!$H$10</f>
        <v>PRESTASI BULAN MEI 2017</v>
      </c>
      <c r="H6" s="205"/>
      <c r="I6" s="205"/>
      <c r="J6" s="171"/>
      <c r="K6" s="171"/>
      <c r="L6" s="171"/>
      <c r="M6" s="171"/>
      <c r="N6" s="171"/>
      <c r="O6" s="171"/>
      <c r="P6" s="171"/>
      <c r="Q6" s="195"/>
      <c r="R6" s="69"/>
      <c r="S6" s="144" t="s">
        <v>37</v>
      </c>
      <c r="T6" s="32"/>
      <c r="U6" s="32"/>
      <c r="V6" s="31"/>
      <c r="W6" s="32"/>
      <c r="X6" s="32"/>
      <c r="Y6" s="32"/>
      <c r="Z6" s="32"/>
      <c r="AA6" s="32"/>
      <c r="AB6" s="61"/>
    </row>
    <row r="7" spans="1:29" ht="15" customHeight="1" x14ac:dyDescent="0.25">
      <c r="A7" s="216"/>
      <c r="B7" s="217"/>
      <c r="C7" s="217"/>
      <c r="D7" s="218"/>
      <c r="E7" s="346"/>
      <c r="F7" s="346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9"/>
      <c r="R7" s="145"/>
      <c r="S7" s="146"/>
      <c r="T7" s="19"/>
      <c r="U7" s="19"/>
      <c r="V7" s="19"/>
      <c r="W7" s="19"/>
      <c r="X7" s="19"/>
      <c r="Y7" s="19"/>
      <c r="Z7" s="19"/>
      <c r="AA7" s="19"/>
      <c r="AB7" s="59"/>
    </row>
    <row r="8" spans="1:29" s="203" customFormat="1" ht="26.25" customHeight="1" x14ac:dyDescent="0.25">
      <c r="A8" s="220"/>
      <c r="B8" s="221"/>
      <c r="C8" s="222"/>
      <c r="D8" s="236"/>
      <c r="E8" s="345" t="s">
        <v>275</v>
      </c>
      <c r="F8" s="345"/>
      <c r="G8" s="360" t="str">
        <f>'MAKLUMAT SEKOLAH'!$H$7</f>
        <v>PENDIDIKAN KESENIAN TAHUN 1</v>
      </c>
      <c r="H8" s="360"/>
      <c r="I8" s="360"/>
      <c r="J8" s="223"/>
      <c r="K8" s="223"/>
      <c r="L8" s="223"/>
      <c r="M8" s="223"/>
      <c r="N8" s="223"/>
      <c r="O8" s="223"/>
      <c r="P8" s="223"/>
      <c r="Q8" s="224"/>
      <c r="R8" s="198"/>
      <c r="S8" s="199"/>
      <c r="T8" s="200"/>
      <c r="U8" s="200"/>
      <c r="V8" s="200"/>
      <c r="W8" s="200"/>
      <c r="X8" s="200"/>
      <c r="Y8" s="200"/>
      <c r="Z8" s="201"/>
      <c r="AA8" s="201"/>
      <c r="AB8" s="202"/>
    </row>
    <row r="9" spans="1:29" s="203" customFormat="1" ht="26.25" customHeight="1" x14ac:dyDescent="0.25">
      <c r="A9" s="220"/>
      <c r="B9" s="221"/>
      <c r="C9" s="222"/>
      <c r="D9" s="345" t="s">
        <v>284</v>
      </c>
      <c r="E9" s="345"/>
      <c r="F9" s="345"/>
      <c r="G9" s="360" t="str">
        <f>'MAKLUMAT SEKOLAH'!$H$12</f>
        <v>PN. ALINA BIN BABA</v>
      </c>
      <c r="H9" s="360"/>
      <c r="I9" s="360"/>
      <c r="J9" s="223"/>
      <c r="K9" s="223"/>
      <c r="L9" s="223"/>
      <c r="M9" s="223"/>
      <c r="N9" s="223"/>
      <c r="O9" s="223"/>
      <c r="P9" s="223"/>
      <c r="Q9" s="224"/>
      <c r="R9" s="198"/>
      <c r="S9" s="199"/>
      <c r="T9" s="200"/>
      <c r="U9" s="200"/>
      <c r="V9" s="200"/>
      <c r="W9" s="200"/>
      <c r="X9" s="200"/>
      <c r="Y9" s="200"/>
      <c r="Z9" s="201"/>
      <c r="AA9" s="201"/>
      <c r="AB9" s="202"/>
    </row>
    <row r="10" spans="1:29" s="203" customFormat="1" ht="26.25" customHeight="1" x14ac:dyDescent="0.25">
      <c r="A10" s="220"/>
      <c r="B10" s="221"/>
      <c r="C10" s="222"/>
      <c r="D10" s="345" t="s">
        <v>285</v>
      </c>
      <c r="E10" s="345"/>
      <c r="F10" s="345"/>
      <c r="G10" s="360" t="str">
        <f>'MAKLUMAT SEKOLAH'!$H$13</f>
        <v>EN. SHAARI BIN AHMAD</v>
      </c>
      <c r="H10" s="360"/>
      <c r="I10" s="360"/>
      <c r="J10" s="223"/>
      <c r="K10" s="223"/>
      <c r="L10" s="223"/>
      <c r="M10" s="223"/>
      <c r="N10" s="223"/>
      <c r="O10" s="223"/>
      <c r="P10" s="223"/>
      <c r="Q10" s="224"/>
      <c r="R10" s="198"/>
      <c r="S10" s="199"/>
      <c r="T10" s="200"/>
      <c r="U10" s="200"/>
      <c r="V10" s="200"/>
      <c r="W10" s="200"/>
      <c r="X10" s="200"/>
      <c r="Y10" s="200"/>
      <c r="Z10" s="201"/>
      <c r="AA10" s="201"/>
      <c r="AB10" s="202"/>
    </row>
    <row r="11" spans="1:29" s="203" customFormat="1" ht="26.25" customHeight="1" x14ac:dyDescent="0.25">
      <c r="A11" s="225"/>
      <c r="B11" s="223"/>
      <c r="C11" s="222"/>
      <c r="D11" s="236"/>
      <c r="E11" s="345" t="s">
        <v>10</v>
      </c>
      <c r="F11" s="345"/>
      <c r="G11" s="360" t="str">
        <f>'MAKLUMAT SEKOLAH'!$H$14</f>
        <v>1 FLORA</v>
      </c>
      <c r="H11" s="360"/>
      <c r="I11" s="360"/>
      <c r="J11" s="223"/>
      <c r="K11" s="223"/>
      <c r="L11" s="223"/>
      <c r="M11" s="223"/>
      <c r="N11" s="223"/>
      <c r="O11" s="223"/>
      <c r="P11" s="223"/>
      <c r="Q11" s="224"/>
      <c r="R11" s="198"/>
      <c r="S11" s="199"/>
      <c r="T11" s="200"/>
      <c r="U11" s="200"/>
      <c r="V11" s="200"/>
      <c r="W11" s="200"/>
      <c r="X11" s="200"/>
      <c r="Y11" s="200"/>
      <c r="Z11" s="201"/>
      <c r="AA11" s="201"/>
      <c r="AB11" s="202"/>
    </row>
    <row r="12" spans="1:29" s="203" customFormat="1" ht="26.25" customHeight="1" x14ac:dyDescent="0.25">
      <c r="A12" s="225"/>
      <c r="B12" s="223"/>
      <c r="C12" s="222"/>
      <c r="D12" s="226"/>
      <c r="E12" s="345" t="s">
        <v>277</v>
      </c>
      <c r="F12" s="345"/>
      <c r="G12" s="361" t="str">
        <f>'MAKLUMAT SEKOLAH'!$H$16</f>
        <v>4 JUN 2017</v>
      </c>
      <c r="H12" s="360"/>
      <c r="I12" s="360"/>
      <c r="J12" s="223"/>
      <c r="K12" s="223"/>
      <c r="L12" s="223"/>
      <c r="M12" s="223"/>
      <c r="N12" s="223"/>
      <c r="O12" s="223"/>
      <c r="P12" s="223"/>
      <c r="Q12" s="224"/>
      <c r="R12" s="198"/>
      <c r="S12" s="199"/>
      <c r="T12" s="200"/>
      <c r="U12" s="200"/>
      <c r="V12" s="200"/>
      <c r="W12" s="200"/>
      <c r="X12" s="200"/>
      <c r="Y12" s="200"/>
      <c r="Z12" s="201"/>
      <c r="AA12" s="201"/>
      <c r="AB12" s="202"/>
    </row>
    <row r="13" spans="1:29" s="17" customFormat="1" ht="12" customHeight="1" x14ac:dyDescent="0.25">
      <c r="A13" s="227"/>
      <c r="B13" s="228"/>
      <c r="C13" s="229"/>
      <c r="D13" s="228"/>
      <c r="E13" s="359"/>
      <c r="F13" s="359"/>
      <c r="G13" s="230"/>
      <c r="H13" s="231"/>
      <c r="I13" s="230"/>
      <c r="J13" s="231"/>
      <c r="K13" s="229"/>
      <c r="L13" s="228"/>
      <c r="M13" s="229"/>
      <c r="N13" s="228"/>
      <c r="O13" s="229"/>
      <c r="P13" s="228"/>
      <c r="Q13" s="232"/>
      <c r="R13" s="148"/>
      <c r="S13" s="147"/>
      <c r="T13" s="20"/>
      <c r="U13" s="21"/>
      <c r="V13" s="20"/>
      <c r="W13" s="21"/>
      <c r="X13" s="20"/>
      <c r="Y13" s="21"/>
      <c r="Z13" s="20"/>
      <c r="AA13" s="21"/>
      <c r="AB13" s="20"/>
    </row>
    <row r="14" spans="1:29" s="17" customFormat="1" ht="15.75" customHeight="1" x14ac:dyDescent="0.25">
      <c r="A14" s="352" t="s">
        <v>7</v>
      </c>
      <c r="B14" s="350" t="s">
        <v>8</v>
      </c>
      <c r="C14" s="351" t="s">
        <v>25</v>
      </c>
      <c r="D14" s="350" t="s">
        <v>0</v>
      </c>
      <c r="E14" s="354" t="s">
        <v>105</v>
      </c>
      <c r="F14" s="354"/>
      <c r="G14" s="355" t="s">
        <v>106</v>
      </c>
      <c r="H14" s="355"/>
      <c r="I14" s="356" t="s">
        <v>107</v>
      </c>
      <c r="J14" s="356"/>
      <c r="K14" s="357" t="s">
        <v>108</v>
      </c>
      <c r="L14" s="357"/>
      <c r="M14" s="353" t="s">
        <v>104</v>
      </c>
      <c r="N14" s="353"/>
      <c r="O14" s="353"/>
      <c r="P14" s="351" t="s">
        <v>30</v>
      </c>
      <c r="Q14" s="351"/>
      <c r="R14" s="116"/>
      <c r="S14" s="117"/>
      <c r="T14" s="116"/>
      <c r="U14" s="116"/>
      <c r="V14" s="116"/>
      <c r="W14" s="116"/>
      <c r="X14" s="116"/>
      <c r="Y14" s="116"/>
      <c r="Z14" s="116"/>
      <c r="AA14" s="117"/>
      <c r="AB14" s="347" t="s">
        <v>28</v>
      </c>
      <c r="AC14" s="120"/>
    </row>
    <row r="15" spans="1:29" s="17" customFormat="1" x14ac:dyDescent="0.25">
      <c r="A15" s="350"/>
      <c r="B15" s="350"/>
      <c r="C15" s="351"/>
      <c r="D15" s="350"/>
      <c r="E15" s="354"/>
      <c r="F15" s="354"/>
      <c r="G15" s="355"/>
      <c r="H15" s="355"/>
      <c r="I15" s="356"/>
      <c r="J15" s="356"/>
      <c r="K15" s="357"/>
      <c r="L15" s="357"/>
      <c r="M15" s="353"/>
      <c r="N15" s="353"/>
      <c r="O15" s="353"/>
      <c r="P15" s="351"/>
      <c r="Q15" s="351"/>
      <c r="R15" s="118"/>
      <c r="S15" s="119"/>
      <c r="T15" s="118"/>
      <c r="U15" s="118"/>
      <c r="V15" s="118"/>
      <c r="W15" s="118"/>
      <c r="X15" s="118"/>
      <c r="Y15" s="118"/>
      <c r="Z15" s="118"/>
      <c r="AA15" s="119"/>
      <c r="AB15" s="348"/>
      <c r="AC15" s="120"/>
    </row>
    <row r="16" spans="1:29" ht="37.5" customHeight="1" x14ac:dyDescent="0.25">
      <c r="A16" s="350"/>
      <c r="B16" s="350"/>
      <c r="C16" s="351"/>
      <c r="D16" s="350"/>
      <c r="E16" s="242" t="s">
        <v>312</v>
      </c>
      <c r="F16" s="242" t="s">
        <v>103</v>
      </c>
      <c r="G16" s="242" t="s">
        <v>312</v>
      </c>
      <c r="H16" s="242" t="s">
        <v>103</v>
      </c>
      <c r="I16" s="242" t="s">
        <v>312</v>
      </c>
      <c r="J16" s="242" t="s">
        <v>103</v>
      </c>
      <c r="K16" s="242" t="s">
        <v>312</v>
      </c>
      <c r="L16" s="242" t="s">
        <v>103</v>
      </c>
      <c r="M16" s="241" t="s">
        <v>99</v>
      </c>
      <c r="N16" s="241" t="s">
        <v>100</v>
      </c>
      <c r="O16" s="241" t="s">
        <v>101</v>
      </c>
      <c r="P16" s="240" t="s">
        <v>102</v>
      </c>
      <c r="Q16" s="240" t="s">
        <v>103</v>
      </c>
      <c r="R16" s="140"/>
      <c r="S16" s="76"/>
      <c r="T16" s="140"/>
      <c r="U16" s="76"/>
      <c r="V16" s="76"/>
      <c r="W16" s="76"/>
      <c r="X16" s="76"/>
      <c r="Y16" s="76"/>
      <c r="Z16" s="76"/>
      <c r="AA16" s="76"/>
      <c r="AB16" s="349"/>
    </row>
    <row r="17" spans="1:33" s="17" customFormat="1" ht="24.95" customHeight="1" x14ac:dyDescent="0.25">
      <c r="A17" s="53">
        <v>1</v>
      </c>
      <c r="B17" s="265" t="str">
        <f>'SENARAI SEMAK GURU '!B8</f>
        <v>MURID 1</v>
      </c>
      <c r="C17" s="266">
        <f>'SENARAI SEMAK GURU '!C8</f>
        <v>720427035807</v>
      </c>
      <c r="D17" s="53" t="str">
        <f>IF(C17="","",VLOOKUP(VALUE(RIGHT(C17)),$AD$17:$AE$26,2))</f>
        <v>L</v>
      </c>
      <c r="E17" s="53">
        <f>IF('SENARAI SEMAK GURU '!E8="X",1,IF('SENARAI SEMAK GURU '!F8="X",2,IF('SENARAI SEMAK GURU '!G8="X",3,IF('SENARAI SEMAK GURU '!H8="X",4,IF('SENARAI SEMAK GURU '!I8="X",5,IF('SENARAI SEMAK GURU '!J8="X",6,""))))))</f>
        <v>5</v>
      </c>
      <c r="F17" s="53">
        <f>IF('SENARAI SEMAK GURU '!K8="X",1,IF('SENARAI SEMAK GURU '!L8="X",2,IF('SENARAI SEMAK GURU '!M8="X",3,IF('SENARAI SEMAK GURU '!N8="X",4,IF('SENARAI SEMAK GURU '!O8="X",5,IF('SENARAI SEMAK GURU '!P8="X",6,""))))))</f>
        <v>3</v>
      </c>
      <c r="G17" s="53">
        <f>IF('SENARAI SEMAK GURU '!Q8="X",1,IF('SENARAI SEMAK GURU '!R8="X",2,IF('SENARAI SEMAK GURU '!S8="X",3,IF('SENARAI SEMAK GURU '!T8="X",4,IF('SENARAI SEMAK GURU '!U8="X",5,IF('SENARAI SEMAK GURU '!V8="X",6,""))))))</f>
        <v>2</v>
      </c>
      <c r="H17" s="53">
        <f>IF('SENARAI SEMAK GURU '!W8="X",1,IF('SENARAI SEMAK GURU '!X8="X",2,IF('SENARAI SEMAK GURU '!Y8="X",3,IF('SENARAI SEMAK GURU '!Z8="X",4,IF('SENARAI SEMAK GURU '!AA8="X",5,IF('SENARAI SEMAK GURU '!AB8="X",6,""))))))</f>
        <v>4</v>
      </c>
      <c r="I17" s="53">
        <f>IF('SENARAI SEMAK GURU '!AC8="X",1,IF('SENARAI SEMAK GURU '!AD8="X",2,IF('SENARAI SEMAK GURU '!AE8="X",3,IF('SENARAI SEMAK GURU '!AF8="X",4,IF('SENARAI SEMAK GURU '!AG8="X",5,IF('SENARAI SEMAK GURU '!AH8="X",6,""))))))</f>
        <v>6</v>
      </c>
      <c r="J17" s="53">
        <f>IF('SENARAI SEMAK GURU '!AI8="X",1,IF('SENARAI SEMAK GURU '!AJ8="X",2,IF('SENARAI SEMAK GURU '!AK8="X",3,IF('SENARAI SEMAK GURU '!AL8="X",4,IF('SENARAI SEMAK GURU '!AM8="X",5,IF('SENARAI SEMAK GURU '!AN8="X",6,""))))))</f>
        <v>6</v>
      </c>
      <c r="K17" s="53">
        <f>IF('SENARAI SEMAK GURU '!AO8="X",1,IF('SENARAI SEMAK GURU '!AP8="X",2,IF('SENARAI SEMAK GURU '!AQ8="X",3,IF('SENARAI SEMAK GURU '!AR8="X",4,IF('SENARAI SEMAK GURU '!AS8="X",5,IF('SENARAI SEMAK GURU '!AT8="X",6,""))))))</f>
        <v>5</v>
      </c>
      <c r="L17" s="53">
        <f>IF('SENARAI SEMAK GURU '!AU8="X",1,IF('SENARAI SEMAK GURU '!AV8="X",2,IF('SENARAI SEMAK GURU '!AW8="X",3,IF('SENARAI SEMAK GURU '!AX8="X",4,IF('SENARAI SEMAK GURU '!AY8="X",5,IF('SENARAI SEMAK GURU '!AZ8="X",6,""))))))</f>
        <v>5</v>
      </c>
      <c r="M17" s="53" t="str">
        <f>IF('SENARAI SEMAK GURU '!BA8="X","CEMERLANG",IF('SENARAI SEMAK GURU '!BB8="X","BAIK",IF('SENARAI SEMAK GURU '!BC8="X","MEMUASKAN","")))</f>
        <v>BAIK</v>
      </c>
      <c r="N17" s="53" t="str">
        <f>IF('SENARAI SEMAK GURU '!BD8="X","CEMERLANG",IF('SENARAI SEMAK GURU '!BE8="X","BAIK",IF('SENARAI SEMAK GURU '!BF8="X","MEMUASKAN","")))</f>
        <v>BAIK</v>
      </c>
      <c r="O17" s="53" t="str">
        <f>IF('SENARAI SEMAK GURU '!BG8="X","CEMERLANG",IF('SENARAI SEMAK GURU '!BH8="X","BAIK",IF('SENARAI SEMAK GURU '!BI8="X","MEMUASKAN","")))</f>
        <v>MEMUASKAN</v>
      </c>
      <c r="P17" s="155">
        <v>4</v>
      </c>
      <c r="Q17" s="155">
        <v>5</v>
      </c>
      <c r="R17" s="16"/>
      <c r="S17" s="16"/>
      <c r="T17" s="141"/>
      <c r="U17" s="16"/>
      <c r="V17" s="16"/>
      <c r="W17" s="16"/>
      <c r="X17" s="16"/>
      <c r="Y17" s="16"/>
      <c r="Z17" s="16"/>
      <c r="AA17" s="16"/>
      <c r="AB17" s="16"/>
      <c r="AD17" s="52">
        <v>0</v>
      </c>
      <c r="AE17" s="52" t="s">
        <v>11</v>
      </c>
    </row>
    <row r="18" spans="1:33" s="17" customFormat="1" ht="24.95" customHeight="1" x14ac:dyDescent="0.25">
      <c r="A18" s="53">
        <v>2</v>
      </c>
      <c r="B18" s="265" t="str">
        <f>'SENARAI SEMAK GURU '!B9</f>
        <v>MUIRD 2</v>
      </c>
      <c r="C18" s="266">
        <f>'SENARAI SEMAK GURU '!C9</f>
        <v>661215015698</v>
      </c>
      <c r="D18" s="53" t="str">
        <f t="shared" ref="D18:D70" si="0">IF(C18="","",VLOOKUP(VALUE(RIGHT(C18)),$AD$17:$AE$26,2))</f>
        <v>P</v>
      </c>
      <c r="E18" s="53">
        <f>IF('SENARAI SEMAK GURU '!E9="X",1,IF('SENARAI SEMAK GURU '!F9="X",2,IF('SENARAI SEMAK GURU '!G9="X",3,IF('SENARAI SEMAK GURU '!H9="X",4,IF('SENARAI SEMAK GURU '!I9="X",5,IF('SENARAI SEMAK GURU '!J9="X",6,""))))))</f>
        <v>5</v>
      </c>
      <c r="F18" s="53">
        <f>IF('SENARAI SEMAK GURU '!K9="X",1,IF('SENARAI SEMAK GURU '!L9="X",2,IF('SENARAI SEMAK GURU '!M9="X",3,IF('SENARAI SEMAK GURU '!N9="X",4,IF('SENARAI SEMAK GURU '!O9="X",5,IF('SENARAI SEMAK GURU '!P9="X",6,""))))))</f>
        <v>4</v>
      </c>
      <c r="G18" s="53">
        <f>IF('SENARAI SEMAK GURU '!Q9="X",1,IF('SENARAI SEMAK GURU '!R9="X",2,IF('SENARAI SEMAK GURU '!S9="X",3,IF('SENARAI SEMAK GURU '!T9="X",4,IF('SENARAI SEMAK GURU '!U9="X",5,IF('SENARAI SEMAK GURU '!V9="X",6,""))))))</f>
        <v>3</v>
      </c>
      <c r="H18" s="53">
        <f>IF('SENARAI SEMAK GURU '!W9="X",1,IF('SENARAI SEMAK GURU '!X9="X",2,IF('SENARAI SEMAK GURU '!Y9="X",3,IF('SENARAI SEMAK GURU '!Z9="X",4,IF('SENARAI SEMAK GURU '!AA9="X",5,IF('SENARAI SEMAK GURU '!AB9="X",6,""))))))</f>
        <v>5</v>
      </c>
      <c r="I18" s="53">
        <f>IF('SENARAI SEMAK GURU '!AC9="X",1,IF('SENARAI SEMAK GURU '!AD9="X",2,IF('SENARAI SEMAK GURU '!AE9="X",3,IF('SENARAI SEMAK GURU '!AF9="X",4,IF('SENARAI SEMAK GURU '!AG9="X",5,IF('SENARAI SEMAK GURU '!AH9="X",6,""))))))</f>
        <v>5</v>
      </c>
      <c r="J18" s="53">
        <f>IF('SENARAI SEMAK GURU '!AI9="X",1,IF('SENARAI SEMAK GURU '!AJ9="X",2,IF('SENARAI SEMAK GURU '!AK9="X",3,IF('SENARAI SEMAK GURU '!AL9="X",4,IF('SENARAI SEMAK GURU '!AM9="X",5,IF('SENARAI SEMAK GURU '!AN9="X",6,""))))))</f>
        <v>5</v>
      </c>
      <c r="K18" s="53">
        <f>IF('SENARAI SEMAK GURU '!AO9="X",1,IF('SENARAI SEMAK GURU '!AP9="X",2,IF('SENARAI SEMAK GURU '!AQ9="X",3,IF('SENARAI SEMAK GURU '!AR9="X",4,IF('SENARAI SEMAK GURU '!AS9="X",5,IF('SENARAI SEMAK GURU '!AT9="X",6,""))))))</f>
        <v>6</v>
      </c>
      <c r="L18" s="53">
        <f>IF('SENARAI SEMAK GURU '!AU9="X",1,IF('SENARAI SEMAK GURU '!AV9="X",2,IF('SENARAI SEMAK GURU '!AW9="X",3,IF('SENARAI SEMAK GURU '!AX9="X",4,IF('SENARAI SEMAK GURU '!AY9="X",5,IF('SENARAI SEMAK GURU '!AZ9="X",6,""))))))</f>
        <v>6</v>
      </c>
      <c r="M18" s="53" t="str">
        <f>IF('SENARAI SEMAK GURU '!BA9="X","CEMERLANG",IF('SENARAI SEMAK GURU '!BB9="X","BAIK",IF('SENARAI SEMAK GURU '!BC9="X","MEMUASKAN","")))</f>
        <v>MEMUASKAN</v>
      </c>
      <c r="N18" s="53" t="str">
        <f>IF('SENARAI SEMAK GURU '!BD9="X","CEMERLANG",IF('SENARAI SEMAK GURU '!BE9="X","BAIK",IF('SENARAI SEMAK GURU '!BF9="X","MEMUASKAN","")))</f>
        <v>MEMUASKAN</v>
      </c>
      <c r="O18" s="53" t="str">
        <f>IF('SENARAI SEMAK GURU '!BG9="X","CEMERLANG",IF('SENARAI SEMAK GURU '!BH9="X","BAIK",IF('SENARAI SEMAK GURU '!BI9="X","MEMUASKAN","")))</f>
        <v>MEMUASKAN</v>
      </c>
      <c r="P18" s="155">
        <v>4</v>
      </c>
      <c r="Q18" s="155">
        <v>6</v>
      </c>
      <c r="R18" s="16"/>
      <c r="S18" s="16"/>
      <c r="T18" s="141"/>
      <c r="U18" s="16"/>
      <c r="V18" s="16"/>
      <c r="W18" s="16"/>
      <c r="X18" s="16"/>
      <c r="Y18" s="16"/>
      <c r="Z18" s="16"/>
      <c r="AA18" s="16"/>
      <c r="AB18" s="16"/>
      <c r="AD18" s="52">
        <v>1</v>
      </c>
      <c r="AE18" s="52" t="s">
        <v>9</v>
      </c>
    </row>
    <row r="19" spans="1:33" s="17" customFormat="1" ht="24.95" customHeight="1" x14ac:dyDescent="0.25">
      <c r="A19" s="53">
        <v>3</v>
      </c>
      <c r="B19" s="265" t="str">
        <f>'SENARAI SEMAK GURU '!B10</f>
        <v>MUIRD 3</v>
      </c>
      <c r="C19" s="266">
        <f>'SENARAI SEMAK GURU '!C10</f>
        <v>40307162523</v>
      </c>
      <c r="D19" s="53" t="str">
        <f t="shared" si="0"/>
        <v>L</v>
      </c>
      <c r="E19" s="53">
        <f>IF('SENARAI SEMAK GURU '!E10="X",1,IF('SENARAI SEMAK GURU '!F10="X",2,IF('SENARAI SEMAK GURU '!G10="X",3,IF('SENARAI SEMAK GURU '!H10="X",4,IF('SENARAI SEMAK GURU '!I10="X",5,IF('SENARAI SEMAK GURU '!J10="X",6,""))))))</f>
        <v>5</v>
      </c>
      <c r="F19" s="53">
        <f>IF('SENARAI SEMAK GURU '!K10="X",1,IF('SENARAI SEMAK GURU '!L10="X",2,IF('SENARAI SEMAK GURU '!M10="X",3,IF('SENARAI SEMAK GURU '!N10="X",4,IF('SENARAI SEMAK GURU '!O10="X",5,IF('SENARAI SEMAK GURU '!P10="X",6,""))))))</f>
        <v>4</v>
      </c>
      <c r="G19" s="53">
        <f>IF('SENARAI SEMAK GURU '!Q10="X",1,IF('SENARAI SEMAK GURU '!R10="X",2,IF('SENARAI SEMAK GURU '!S10="X",3,IF('SENARAI SEMAK GURU '!T10="X",4,IF('SENARAI SEMAK GURU '!U10="X",5,IF('SENARAI SEMAK GURU '!V10="X",6,""))))))</f>
        <v>4</v>
      </c>
      <c r="H19" s="53">
        <f>IF('SENARAI SEMAK GURU '!W10="X",1,IF('SENARAI SEMAK GURU '!X10="X",2,IF('SENARAI SEMAK GURU '!Y10="X",3,IF('SENARAI SEMAK GURU '!Z10="X",4,IF('SENARAI SEMAK GURU '!AA10="X",5,IF('SENARAI SEMAK GURU '!AB10="X",6,""))))))</f>
        <v>4</v>
      </c>
      <c r="I19" s="53">
        <f>IF('SENARAI SEMAK GURU '!AC10="X",1,IF('SENARAI SEMAK GURU '!AD10="X",2,IF('SENARAI SEMAK GURU '!AE10="X",3,IF('SENARAI SEMAK GURU '!AF10="X",4,IF('SENARAI SEMAK GURU '!AG10="X",5,IF('SENARAI SEMAK GURU '!AH10="X",6,""))))))</f>
        <v>6</v>
      </c>
      <c r="J19" s="53">
        <f>IF('SENARAI SEMAK GURU '!AI10="X",1,IF('SENARAI SEMAK GURU '!AJ10="X",2,IF('SENARAI SEMAK GURU '!AK10="X",3,IF('SENARAI SEMAK GURU '!AL10="X",4,IF('SENARAI SEMAK GURU '!AM10="X",5,IF('SENARAI SEMAK GURU '!AN10="X",6,""))))))</f>
        <v>5</v>
      </c>
      <c r="K19" s="53">
        <f>IF('SENARAI SEMAK GURU '!AO10="X",1,IF('SENARAI SEMAK GURU '!AP10="X",2,IF('SENARAI SEMAK GURU '!AQ10="X",3,IF('SENARAI SEMAK GURU '!AR10="X",4,IF('SENARAI SEMAK GURU '!AS10="X",5,IF('SENARAI SEMAK GURU '!AT10="X",6,""))))))</f>
        <v>4</v>
      </c>
      <c r="L19" s="53">
        <f>IF('SENARAI SEMAK GURU '!AU10="X",1,IF('SENARAI SEMAK GURU '!AV10="X",2,IF('SENARAI SEMAK GURU '!AW10="X",3,IF('SENARAI SEMAK GURU '!AX10="X",4,IF('SENARAI SEMAK GURU '!AY10="X",5,IF('SENARAI SEMAK GURU '!AZ10="X",6,""))))))</f>
        <v>6</v>
      </c>
      <c r="M19" s="53" t="str">
        <f>IF('SENARAI SEMAK GURU '!BA10="X","CEMERLANG",IF('SENARAI SEMAK GURU '!BB10="X","BAIK",IF('SENARAI SEMAK GURU '!BC10="X","MEMUASKAN","")))</f>
        <v>MEMUASKAN</v>
      </c>
      <c r="N19" s="53" t="str">
        <f>IF('SENARAI SEMAK GURU '!BD10="X","CEMERLANG",IF('SENARAI SEMAK GURU '!BE10="X","BAIK",IF('SENARAI SEMAK GURU '!BF10="X","MEMUASKAN","")))</f>
        <v>BAIK</v>
      </c>
      <c r="O19" s="53" t="str">
        <f>IF('SENARAI SEMAK GURU '!BG10="X","CEMERLANG",IF('SENARAI SEMAK GURU '!BH10="X","BAIK",IF('SENARAI SEMAK GURU '!BI10="X","MEMUASKAN","")))</f>
        <v>MEMUASKAN</v>
      </c>
      <c r="P19" s="155">
        <v>5</v>
      </c>
      <c r="Q19" s="155">
        <v>6</v>
      </c>
      <c r="R19" s="16"/>
      <c r="S19" s="16"/>
      <c r="T19" s="141"/>
      <c r="U19" s="16"/>
      <c r="V19" s="16"/>
      <c r="W19" s="16"/>
      <c r="X19" s="16"/>
      <c r="Y19" s="16"/>
      <c r="Z19" s="16"/>
      <c r="AA19" s="16"/>
      <c r="AB19" s="16"/>
      <c r="AD19" s="52">
        <v>2</v>
      </c>
      <c r="AE19" s="52" t="s">
        <v>11</v>
      </c>
    </row>
    <row r="20" spans="1:33" s="17" customFormat="1" ht="24.95" customHeight="1" x14ac:dyDescent="0.25">
      <c r="A20" s="53">
        <v>4</v>
      </c>
      <c r="B20" s="265" t="str">
        <f>'SENARAI SEMAK GURU '!B11</f>
        <v>MUIRD 4</v>
      </c>
      <c r="C20" s="266">
        <f>'SENARAI SEMAK GURU '!C11</f>
        <v>40307162524</v>
      </c>
      <c r="D20" s="53" t="str">
        <f t="shared" si="0"/>
        <v>P</v>
      </c>
      <c r="E20" s="53">
        <f>IF('SENARAI SEMAK GURU '!E11="X",1,IF('SENARAI SEMAK GURU '!F11="X",2,IF('SENARAI SEMAK GURU '!G11="X",3,IF('SENARAI SEMAK GURU '!H11="X",4,IF('SENARAI SEMAK GURU '!I11="X",5,IF('SENARAI SEMAK GURU '!J11="X",6,""))))))</f>
        <v>4</v>
      </c>
      <c r="F20" s="53">
        <f>IF('SENARAI SEMAK GURU '!K11="X",1,IF('SENARAI SEMAK GURU '!L11="X",2,IF('SENARAI SEMAK GURU '!M11="X",3,IF('SENARAI SEMAK GURU '!N11="X",4,IF('SENARAI SEMAK GURU '!O11="X",5,IF('SENARAI SEMAK GURU '!P11="X",6,""))))))</f>
        <v>2</v>
      </c>
      <c r="G20" s="53">
        <f>IF('SENARAI SEMAK GURU '!Q11="X",1,IF('SENARAI SEMAK GURU '!R11="X",2,IF('SENARAI SEMAK GURU '!S11="X",3,IF('SENARAI SEMAK GURU '!T11="X",4,IF('SENARAI SEMAK GURU '!U11="X",5,IF('SENARAI SEMAK GURU '!V11="X",6,""))))))</f>
        <v>4</v>
      </c>
      <c r="H20" s="53">
        <f>IF('SENARAI SEMAK GURU '!W11="X",1,IF('SENARAI SEMAK GURU '!X11="X",2,IF('SENARAI SEMAK GURU '!Y11="X",3,IF('SENARAI SEMAK GURU '!Z11="X",4,IF('SENARAI SEMAK GURU '!AA11="X",5,IF('SENARAI SEMAK GURU '!AB11="X",6,""))))))</f>
        <v>4</v>
      </c>
      <c r="I20" s="53">
        <f>IF('SENARAI SEMAK GURU '!AC11="X",1,IF('SENARAI SEMAK GURU '!AD11="X",2,IF('SENARAI SEMAK GURU '!AE11="X",3,IF('SENARAI SEMAK GURU '!AF11="X",4,IF('SENARAI SEMAK GURU '!AG11="X",5,IF('SENARAI SEMAK GURU '!AH11="X",6,""))))))</f>
        <v>6</v>
      </c>
      <c r="J20" s="53">
        <f>IF('SENARAI SEMAK GURU '!AI11="X",1,IF('SENARAI SEMAK GURU '!AJ11="X",2,IF('SENARAI SEMAK GURU '!AK11="X",3,IF('SENARAI SEMAK GURU '!AL11="X",4,IF('SENARAI SEMAK GURU '!AM11="X",5,IF('SENARAI SEMAK GURU '!AN11="X",6,""))))))</f>
        <v>5</v>
      </c>
      <c r="K20" s="53">
        <f>IF('SENARAI SEMAK GURU '!AO11="X",1,IF('SENARAI SEMAK GURU '!AP11="X",2,IF('SENARAI SEMAK GURU '!AQ11="X",3,IF('SENARAI SEMAK GURU '!AR11="X",4,IF('SENARAI SEMAK GURU '!AS11="X",5,IF('SENARAI SEMAK GURU '!AT11="X",6,""))))))</f>
        <v>5</v>
      </c>
      <c r="L20" s="53">
        <f>IF('SENARAI SEMAK GURU '!AU11="X",1,IF('SENARAI SEMAK GURU '!AV11="X",2,IF('SENARAI SEMAK GURU '!AW11="X",3,IF('SENARAI SEMAK GURU '!AX11="X",4,IF('SENARAI SEMAK GURU '!AY11="X",5,IF('SENARAI SEMAK GURU '!AZ11="X",6,""))))))</f>
        <v>6</v>
      </c>
      <c r="M20" s="53" t="str">
        <f>IF('SENARAI SEMAK GURU '!BA11="X","CEMERLANG",IF('SENARAI SEMAK GURU '!BB11="X","BAIK",IF('SENARAI SEMAK GURU '!BC11="X","MEMUASKAN","")))</f>
        <v>MEMUASKAN</v>
      </c>
      <c r="N20" s="53" t="str">
        <f>IF('SENARAI SEMAK GURU '!BD11="X","CEMERLANG",IF('SENARAI SEMAK GURU '!BE11="X","BAIK",IF('SENARAI SEMAK GURU '!BF11="X","MEMUASKAN","")))</f>
        <v>MEMUASKAN</v>
      </c>
      <c r="O20" s="53" t="str">
        <f>IF('SENARAI SEMAK GURU '!BG11="X","CEMERLANG",IF('SENARAI SEMAK GURU '!BH11="X","BAIK",IF('SENARAI SEMAK GURU '!BI11="X","MEMUASKAN","")))</f>
        <v>MEMUASKAN</v>
      </c>
      <c r="P20" s="155">
        <v>6</v>
      </c>
      <c r="Q20" s="155">
        <v>5</v>
      </c>
      <c r="R20" s="16"/>
      <c r="S20" s="16"/>
      <c r="T20" s="141"/>
      <c r="U20" s="16"/>
      <c r="V20" s="16"/>
      <c r="W20" s="16"/>
      <c r="X20" s="16"/>
      <c r="Y20" s="16"/>
      <c r="Z20" s="16"/>
      <c r="AA20" s="16"/>
      <c r="AB20" s="16"/>
      <c r="AD20" s="52">
        <v>3</v>
      </c>
      <c r="AE20" s="52" t="s">
        <v>9</v>
      </c>
    </row>
    <row r="21" spans="1:33" s="17" customFormat="1" ht="24.95" customHeight="1" x14ac:dyDescent="0.25">
      <c r="A21" s="53">
        <v>5</v>
      </c>
      <c r="B21" s="265" t="str">
        <f>'SENARAI SEMAK GURU '!B12</f>
        <v>MUIRD 5</v>
      </c>
      <c r="C21" s="266">
        <f>'SENARAI SEMAK GURU '!C12</f>
        <v>40307162525</v>
      </c>
      <c r="D21" s="53" t="str">
        <f t="shared" si="0"/>
        <v>L</v>
      </c>
      <c r="E21" s="53" t="str">
        <f>IF('SENARAI SEMAK GURU '!E12="X",1,IF('SENARAI SEMAK GURU '!F12="X",2,IF('SENARAI SEMAK GURU '!G12="X",3,IF('SENARAI SEMAK GURU '!H12="X",4,IF('SENARAI SEMAK GURU '!I12="X",5,IF('SENARAI SEMAK GURU '!J12="X",6,""))))))</f>
        <v/>
      </c>
      <c r="F21" s="53" t="str">
        <f>IF('SENARAI SEMAK GURU '!K12="X",1,IF('SENARAI SEMAK GURU '!L12="X",2,IF('SENARAI SEMAK GURU '!M12="X",3,IF('SENARAI SEMAK GURU '!N12="X",4,IF('SENARAI SEMAK GURU '!O12="X",5,IF('SENARAI SEMAK GURU '!P12="X",6,""))))))</f>
        <v/>
      </c>
      <c r="G21" s="53" t="str">
        <f>IF('SENARAI SEMAK GURU '!Q12="X",1,IF('SENARAI SEMAK GURU '!R12="X",2,IF('SENARAI SEMAK GURU '!S12="X",3,IF('SENARAI SEMAK GURU '!T12="X",4,IF('SENARAI SEMAK GURU '!U12="X",5,IF('SENARAI SEMAK GURU '!V12="X",6,""))))))</f>
        <v/>
      </c>
      <c r="H21" s="53" t="str">
        <f>IF('SENARAI SEMAK GURU '!W12="X",1,IF('SENARAI SEMAK GURU '!X12="X",2,IF('SENARAI SEMAK GURU '!Y12="X",3,IF('SENARAI SEMAK GURU '!Z12="X",4,IF('SENARAI SEMAK GURU '!AA12="X",5,IF('SENARAI SEMAK GURU '!AB12="X",6,""))))))</f>
        <v/>
      </c>
      <c r="I21" s="53" t="str">
        <f>IF('SENARAI SEMAK GURU '!AC12="X",1,IF('SENARAI SEMAK GURU '!AD12="X",2,IF('SENARAI SEMAK GURU '!AE12="X",3,IF('SENARAI SEMAK GURU '!AF12="X",4,IF('SENARAI SEMAK GURU '!AG12="X",5,IF('SENARAI SEMAK GURU '!AH12="X",6,""))))))</f>
        <v/>
      </c>
      <c r="J21" s="53" t="str">
        <f>IF('SENARAI SEMAK GURU '!AI12="X",1,IF('SENARAI SEMAK GURU '!AJ12="X",2,IF('SENARAI SEMAK GURU '!AK12="X",3,IF('SENARAI SEMAK GURU '!AL12="X",4,IF('SENARAI SEMAK GURU '!AM12="X",5,IF('SENARAI SEMAK GURU '!AN12="X",6,""))))))</f>
        <v/>
      </c>
      <c r="K21" s="53" t="str">
        <f>IF('SENARAI SEMAK GURU '!AO12="X",1,IF('SENARAI SEMAK GURU '!AP12="X",2,IF('SENARAI SEMAK GURU '!AQ12="X",3,IF('SENARAI SEMAK GURU '!AR12="X",4,IF('SENARAI SEMAK GURU '!AS12="X",5,IF('SENARAI SEMAK GURU '!AT12="X",6,""))))))</f>
        <v/>
      </c>
      <c r="L21" s="53" t="str">
        <f>IF('SENARAI SEMAK GURU '!AU12="X",1,IF('SENARAI SEMAK GURU '!AV12="X",2,IF('SENARAI SEMAK GURU '!AW12="X",3,IF('SENARAI SEMAK GURU '!AX12="X",4,IF('SENARAI SEMAK GURU '!AY12="X",5,IF('SENARAI SEMAK GURU '!AZ12="X",6,""))))))</f>
        <v/>
      </c>
      <c r="M21" s="53" t="str">
        <f>IF('SENARAI SEMAK GURU '!BA12="X","CEMERLANG",IF('SENARAI SEMAK GURU '!BB12="X","BAIK",IF('SENARAI SEMAK GURU '!BC12="X","MEMUASKAN","")))</f>
        <v/>
      </c>
      <c r="N21" s="53" t="str">
        <f>IF('SENARAI SEMAK GURU '!BD12="X","CEMERLANG",IF('SENARAI SEMAK GURU '!BE12="X","BAIK",IF('SENARAI SEMAK GURU '!BF12="X","MEMUASKAN","")))</f>
        <v/>
      </c>
      <c r="O21" s="53" t="str">
        <f>IF('SENARAI SEMAK GURU '!BG12="X","CEMERLANG",IF('SENARAI SEMAK GURU '!BH12="X","BAIK",IF('SENARAI SEMAK GURU '!BI12="X","MEMUASKAN","")))</f>
        <v/>
      </c>
      <c r="P21" s="155"/>
      <c r="Q21" s="155"/>
      <c r="R21" s="16"/>
      <c r="S21" s="16"/>
      <c r="T21" s="141"/>
      <c r="U21" s="16"/>
      <c r="V21" s="16"/>
      <c r="W21" s="16"/>
      <c r="X21" s="16"/>
      <c r="Y21" s="16"/>
      <c r="Z21" s="16"/>
      <c r="AA21" s="16"/>
      <c r="AB21" s="16"/>
      <c r="AD21" s="52">
        <v>4</v>
      </c>
      <c r="AE21" s="52" t="s">
        <v>11</v>
      </c>
    </row>
    <row r="22" spans="1:33" s="17" customFormat="1" ht="24.95" customHeight="1" x14ac:dyDescent="0.25">
      <c r="A22" s="53">
        <v>6</v>
      </c>
      <c r="B22" s="265" t="str">
        <f>'SENARAI SEMAK GURU '!B13</f>
        <v>MURID 6</v>
      </c>
      <c r="C22" s="266">
        <f>'SENARAI SEMAK GURU '!C13</f>
        <v>40307162526</v>
      </c>
      <c r="D22" s="53" t="str">
        <f t="shared" si="0"/>
        <v>P</v>
      </c>
      <c r="E22" s="53" t="str">
        <f>IF('SENARAI SEMAK GURU '!E13="X",1,IF('SENARAI SEMAK GURU '!F13="X",2,IF('SENARAI SEMAK GURU '!G13="X",3,IF('SENARAI SEMAK GURU '!H13="X",4,IF('SENARAI SEMAK GURU '!I13="X",5,IF('SENARAI SEMAK GURU '!J13="X",6,""))))))</f>
        <v/>
      </c>
      <c r="F22" s="53" t="str">
        <f>IF('SENARAI SEMAK GURU '!K13="X",1,IF('SENARAI SEMAK GURU '!L13="X",2,IF('SENARAI SEMAK GURU '!M13="X",3,IF('SENARAI SEMAK GURU '!N13="X",4,IF('SENARAI SEMAK GURU '!O13="X",5,IF('SENARAI SEMAK GURU '!P13="X",6,""))))))</f>
        <v/>
      </c>
      <c r="G22" s="53" t="str">
        <f>IF('SENARAI SEMAK GURU '!Q13="X",1,IF('SENARAI SEMAK GURU '!R13="X",2,IF('SENARAI SEMAK GURU '!S13="X",3,IF('SENARAI SEMAK GURU '!T13="X",4,IF('SENARAI SEMAK GURU '!U13="X",5,IF('SENARAI SEMAK GURU '!V13="X",6,""))))))</f>
        <v/>
      </c>
      <c r="H22" s="53" t="str">
        <f>IF('SENARAI SEMAK GURU '!W13="X",1,IF('SENARAI SEMAK GURU '!X13="X",2,IF('SENARAI SEMAK GURU '!Y13="X",3,IF('SENARAI SEMAK GURU '!Z13="X",4,IF('SENARAI SEMAK GURU '!AA13="X",5,IF('SENARAI SEMAK GURU '!AB13="X",6,""))))))</f>
        <v/>
      </c>
      <c r="I22" s="53" t="str">
        <f>IF('SENARAI SEMAK GURU '!AC13="X",1,IF('SENARAI SEMAK GURU '!AD13="X",2,IF('SENARAI SEMAK GURU '!AE13="X",3,IF('SENARAI SEMAK GURU '!AF13="X",4,IF('SENARAI SEMAK GURU '!AG13="X",5,IF('SENARAI SEMAK GURU '!AH13="X",6,""))))))</f>
        <v/>
      </c>
      <c r="J22" s="53" t="str">
        <f>IF('SENARAI SEMAK GURU '!AI13="X",1,IF('SENARAI SEMAK GURU '!AJ13="X",2,IF('SENARAI SEMAK GURU '!AK13="X",3,IF('SENARAI SEMAK GURU '!AL13="X",4,IF('SENARAI SEMAK GURU '!AM13="X",5,IF('SENARAI SEMAK GURU '!AN13="X",6,""))))))</f>
        <v/>
      </c>
      <c r="K22" s="53" t="str">
        <f>IF('SENARAI SEMAK GURU '!AO13="X",1,IF('SENARAI SEMAK GURU '!AP13="X",2,IF('SENARAI SEMAK GURU '!AQ13="X",3,IF('SENARAI SEMAK GURU '!AR13="X",4,IF('SENARAI SEMAK GURU '!AS13="X",5,IF('SENARAI SEMAK GURU '!AT13="X",6,""))))))</f>
        <v/>
      </c>
      <c r="L22" s="53" t="str">
        <f>IF('SENARAI SEMAK GURU '!AU13="X",1,IF('SENARAI SEMAK GURU '!AV13="X",2,IF('SENARAI SEMAK GURU '!AW13="X",3,IF('SENARAI SEMAK GURU '!AX13="X",4,IF('SENARAI SEMAK GURU '!AY13="X",5,IF('SENARAI SEMAK GURU '!AZ13="X",6,""))))))</f>
        <v/>
      </c>
      <c r="M22" s="53" t="str">
        <f>IF('SENARAI SEMAK GURU '!BA13="X","CEMERLANG",IF('SENARAI SEMAK GURU '!BB13="X","BAIK",IF('SENARAI SEMAK GURU '!BC13="X","MEMUASKAN","")))</f>
        <v/>
      </c>
      <c r="N22" s="53" t="str">
        <f>IF('SENARAI SEMAK GURU '!BD13="X","CEMERLANG",IF('SENARAI SEMAK GURU '!BE13="X","BAIK",IF('SENARAI SEMAK GURU '!BF13="X","MEMUASKAN","")))</f>
        <v/>
      </c>
      <c r="O22" s="53" t="str">
        <f>IF('SENARAI SEMAK GURU '!BG13="X","CEMERLANG",IF('SENARAI SEMAK GURU '!BH13="X","BAIK",IF('SENARAI SEMAK GURU '!BI13="X","MEMUASKAN","")))</f>
        <v/>
      </c>
      <c r="P22" s="155"/>
      <c r="Q22" s="155"/>
      <c r="R22" s="16"/>
      <c r="S22" s="16"/>
      <c r="T22" s="141"/>
      <c r="U22" s="16"/>
      <c r="V22" s="16"/>
      <c r="W22" s="16"/>
      <c r="X22" s="16"/>
      <c r="Y22" s="16"/>
      <c r="Z22" s="16"/>
      <c r="AA22" s="16"/>
      <c r="AB22" s="16"/>
      <c r="AD22" s="52">
        <v>5</v>
      </c>
      <c r="AE22" s="52" t="s">
        <v>9</v>
      </c>
    </row>
    <row r="23" spans="1:33" s="17" customFormat="1" ht="24.95" customHeight="1" x14ac:dyDescent="0.25">
      <c r="A23" s="53">
        <v>7</v>
      </c>
      <c r="B23" s="265" t="str">
        <f>'SENARAI SEMAK GURU '!B14</f>
        <v>MURID 7</v>
      </c>
      <c r="C23" s="266">
        <f>'SENARAI SEMAK GURU '!C14</f>
        <v>40307162527</v>
      </c>
      <c r="D23" s="53" t="str">
        <f t="shared" si="0"/>
        <v>L</v>
      </c>
      <c r="E23" s="53" t="str">
        <f>IF('SENARAI SEMAK GURU '!E14="X",1,IF('SENARAI SEMAK GURU '!F14="X",2,IF('SENARAI SEMAK GURU '!G14="X",3,IF('SENARAI SEMAK GURU '!H14="X",4,IF('SENARAI SEMAK GURU '!I14="X",5,IF('SENARAI SEMAK GURU '!J14="X",6,""))))))</f>
        <v/>
      </c>
      <c r="F23" s="53" t="str">
        <f>IF('SENARAI SEMAK GURU '!K14="X",1,IF('SENARAI SEMAK GURU '!L14="X",2,IF('SENARAI SEMAK GURU '!M14="X",3,IF('SENARAI SEMAK GURU '!N14="X",4,IF('SENARAI SEMAK GURU '!O14="X",5,IF('SENARAI SEMAK GURU '!P14="X",6,""))))))</f>
        <v/>
      </c>
      <c r="G23" s="53" t="str">
        <f>IF('SENARAI SEMAK GURU '!Q14="X",1,IF('SENARAI SEMAK GURU '!R14="X",2,IF('SENARAI SEMAK GURU '!S14="X",3,IF('SENARAI SEMAK GURU '!T14="X",4,IF('SENARAI SEMAK GURU '!U14="X",5,IF('SENARAI SEMAK GURU '!V14="X",6,""))))))</f>
        <v/>
      </c>
      <c r="H23" s="53" t="str">
        <f>IF('SENARAI SEMAK GURU '!W14="X",1,IF('SENARAI SEMAK GURU '!X14="X",2,IF('SENARAI SEMAK GURU '!Y14="X",3,IF('SENARAI SEMAK GURU '!Z14="X",4,IF('SENARAI SEMAK GURU '!AA14="X",5,IF('SENARAI SEMAK GURU '!AB14="X",6,""))))))</f>
        <v/>
      </c>
      <c r="I23" s="53" t="str">
        <f>IF('SENARAI SEMAK GURU '!AC14="X",1,IF('SENARAI SEMAK GURU '!AD14="X",2,IF('SENARAI SEMAK GURU '!AE14="X",3,IF('SENARAI SEMAK GURU '!AF14="X",4,IF('SENARAI SEMAK GURU '!AG14="X",5,IF('SENARAI SEMAK GURU '!AH14="X",6,""))))))</f>
        <v/>
      </c>
      <c r="J23" s="53" t="str">
        <f>IF('SENARAI SEMAK GURU '!AI14="X",1,IF('SENARAI SEMAK GURU '!AJ14="X",2,IF('SENARAI SEMAK GURU '!AK14="X",3,IF('SENARAI SEMAK GURU '!AL14="X",4,IF('SENARAI SEMAK GURU '!AM14="X",5,IF('SENARAI SEMAK GURU '!AN14="X",6,""))))))</f>
        <v/>
      </c>
      <c r="K23" s="53" t="str">
        <f>IF('SENARAI SEMAK GURU '!AO14="X",1,IF('SENARAI SEMAK GURU '!AP14="X",2,IF('SENARAI SEMAK GURU '!AQ14="X",3,IF('SENARAI SEMAK GURU '!AR14="X",4,IF('SENARAI SEMAK GURU '!AS14="X",5,IF('SENARAI SEMAK GURU '!AT14="X",6,""))))))</f>
        <v/>
      </c>
      <c r="L23" s="53" t="str">
        <f>IF('SENARAI SEMAK GURU '!AU14="X",1,IF('SENARAI SEMAK GURU '!AV14="X",2,IF('SENARAI SEMAK GURU '!AW14="X",3,IF('SENARAI SEMAK GURU '!AX14="X",4,IF('SENARAI SEMAK GURU '!AY14="X",5,IF('SENARAI SEMAK GURU '!AZ14="X",6,""))))))</f>
        <v/>
      </c>
      <c r="M23" s="53" t="str">
        <f>IF('SENARAI SEMAK GURU '!BA14="X","CEMERLANG",IF('SENARAI SEMAK GURU '!BB14="X","BAIK",IF('SENARAI SEMAK GURU '!BC14="X","MEMUASKAN","")))</f>
        <v/>
      </c>
      <c r="N23" s="53" t="str">
        <f>IF('SENARAI SEMAK GURU '!BD14="X","CEMERLANG",IF('SENARAI SEMAK GURU '!BE14="X","BAIK",IF('SENARAI SEMAK GURU '!BF14="X","MEMUASKAN","")))</f>
        <v/>
      </c>
      <c r="O23" s="53" t="str">
        <f>IF('SENARAI SEMAK GURU '!BG14="X","CEMERLANG",IF('SENARAI SEMAK GURU '!BH14="X","BAIK",IF('SENARAI SEMAK GURU '!BI14="X","MEMUASKAN","")))</f>
        <v/>
      </c>
      <c r="P23" s="155"/>
      <c r="Q23" s="155"/>
      <c r="R23" s="16"/>
      <c r="S23" s="16"/>
      <c r="T23" s="141"/>
      <c r="U23" s="16"/>
      <c r="V23" s="16"/>
      <c r="W23" s="16"/>
      <c r="X23" s="16"/>
      <c r="Y23" s="16"/>
      <c r="Z23" s="16"/>
      <c r="AA23" s="16"/>
      <c r="AB23" s="16"/>
      <c r="AD23" s="102">
        <v>6</v>
      </c>
      <c r="AE23" s="102" t="s">
        <v>11</v>
      </c>
    </row>
    <row r="24" spans="1:33" s="17" customFormat="1" ht="24.95" customHeight="1" x14ac:dyDescent="0.25">
      <c r="A24" s="53">
        <v>8</v>
      </c>
      <c r="B24" s="265" t="str">
        <f>'SENARAI SEMAK GURU '!B15</f>
        <v>MURID 8</v>
      </c>
      <c r="C24" s="266">
        <f>'SENARAI SEMAK GURU '!C15</f>
        <v>40307162528</v>
      </c>
      <c r="D24" s="53" t="str">
        <f t="shared" si="0"/>
        <v>P</v>
      </c>
      <c r="E24" s="53" t="str">
        <f>IF('SENARAI SEMAK GURU '!E15="X",1,IF('SENARAI SEMAK GURU '!F15="X",2,IF('SENARAI SEMAK GURU '!G15="X",3,IF('SENARAI SEMAK GURU '!H15="X",4,IF('SENARAI SEMAK GURU '!I15="X",5,IF('SENARAI SEMAK GURU '!J15="X",6,""))))))</f>
        <v/>
      </c>
      <c r="F24" s="53" t="str">
        <f>IF('SENARAI SEMAK GURU '!K15="X",1,IF('SENARAI SEMAK GURU '!L15="X",2,IF('SENARAI SEMAK GURU '!M15="X",3,IF('SENARAI SEMAK GURU '!N15="X",4,IF('SENARAI SEMAK GURU '!O15="X",5,IF('SENARAI SEMAK GURU '!P15="X",6,""))))))</f>
        <v/>
      </c>
      <c r="G24" s="53" t="str">
        <f>IF('SENARAI SEMAK GURU '!Q15="X",1,IF('SENARAI SEMAK GURU '!R15="X",2,IF('SENARAI SEMAK GURU '!S15="X",3,IF('SENARAI SEMAK GURU '!T15="X",4,IF('SENARAI SEMAK GURU '!U15="X",5,IF('SENARAI SEMAK GURU '!V15="X",6,""))))))</f>
        <v/>
      </c>
      <c r="H24" s="53" t="str">
        <f>IF('SENARAI SEMAK GURU '!W15="X",1,IF('SENARAI SEMAK GURU '!X15="X",2,IF('SENARAI SEMAK GURU '!Y15="X",3,IF('SENARAI SEMAK GURU '!Z15="X",4,IF('SENARAI SEMAK GURU '!AA15="X",5,IF('SENARAI SEMAK GURU '!AB15="X",6,""))))))</f>
        <v/>
      </c>
      <c r="I24" s="53" t="str">
        <f>IF('SENARAI SEMAK GURU '!AC15="X",1,IF('SENARAI SEMAK GURU '!AD15="X",2,IF('SENARAI SEMAK GURU '!AE15="X",3,IF('SENARAI SEMAK GURU '!AF15="X",4,IF('SENARAI SEMAK GURU '!AG15="X",5,IF('SENARAI SEMAK GURU '!AH15="X",6,""))))))</f>
        <v/>
      </c>
      <c r="J24" s="53" t="str">
        <f>IF('SENARAI SEMAK GURU '!AI15="X",1,IF('SENARAI SEMAK GURU '!AJ15="X",2,IF('SENARAI SEMAK GURU '!AK15="X",3,IF('SENARAI SEMAK GURU '!AL15="X",4,IF('SENARAI SEMAK GURU '!AM15="X",5,IF('SENARAI SEMAK GURU '!AN15="X",6,""))))))</f>
        <v/>
      </c>
      <c r="K24" s="53" t="str">
        <f>IF('SENARAI SEMAK GURU '!AO15="X",1,IF('SENARAI SEMAK GURU '!AP15="X",2,IF('SENARAI SEMAK GURU '!AQ15="X",3,IF('SENARAI SEMAK GURU '!AR15="X",4,IF('SENARAI SEMAK GURU '!AS15="X",5,IF('SENARAI SEMAK GURU '!AT15="X",6,""))))))</f>
        <v/>
      </c>
      <c r="L24" s="53" t="str">
        <f>IF('SENARAI SEMAK GURU '!AU15="X",1,IF('SENARAI SEMAK GURU '!AV15="X",2,IF('SENARAI SEMAK GURU '!AW15="X",3,IF('SENARAI SEMAK GURU '!AX15="X",4,IF('SENARAI SEMAK GURU '!AY15="X",5,IF('SENARAI SEMAK GURU '!AZ15="X",6,""))))))</f>
        <v/>
      </c>
      <c r="M24" s="53" t="str">
        <f>IF('SENARAI SEMAK GURU '!BA15="X","CEMERLANG",IF('SENARAI SEMAK GURU '!BB15="X","BAIK",IF('SENARAI SEMAK GURU '!BC15="X","MEMUASKAN","")))</f>
        <v/>
      </c>
      <c r="N24" s="53" t="str">
        <f>IF('SENARAI SEMAK GURU '!BD15="X","CEMERLANG",IF('SENARAI SEMAK GURU '!BE15="X","BAIK",IF('SENARAI SEMAK GURU '!BF15="X","MEMUASKAN","")))</f>
        <v/>
      </c>
      <c r="O24" s="53" t="str">
        <f>IF('SENARAI SEMAK GURU '!BG15="X","CEMERLANG",IF('SENARAI SEMAK GURU '!BH15="X","BAIK",IF('SENARAI SEMAK GURU '!BI15="X","MEMUASKAN","")))</f>
        <v/>
      </c>
      <c r="P24" s="155"/>
      <c r="Q24" s="155"/>
      <c r="R24" s="16"/>
      <c r="S24" s="16"/>
      <c r="T24" s="141"/>
      <c r="U24" s="16"/>
      <c r="V24" s="16"/>
      <c r="W24" s="16"/>
      <c r="X24" s="16"/>
      <c r="Y24" s="16"/>
      <c r="Z24" s="16"/>
      <c r="AA24" s="16"/>
      <c r="AB24" s="16"/>
      <c r="AD24" s="52">
        <v>7</v>
      </c>
      <c r="AE24" s="52" t="s">
        <v>9</v>
      </c>
      <c r="AF24" s="104"/>
      <c r="AG24" s="104"/>
    </row>
    <row r="25" spans="1:33" s="17" customFormat="1" ht="24.95" customHeight="1" x14ac:dyDescent="0.25">
      <c r="A25" s="53">
        <v>9</v>
      </c>
      <c r="B25" s="265" t="str">
        <f>'SENARAI SEMAK GURU '!B16</f>
        <v>MURID 9</v>
      </c>
      <c r="C25" s="266">
        <f>'SENARAI SEMAK GURU '!C16</f>
        <v>40307162529</v>
      </c>
      <c r="D25" s="53" t="str">
        <f t="shared" si="0"/>
        <v>L</v>
      </c>
      <c r="E25" s="53" t="str">
        <f>IF('SENARAI SEMAK GURU '!E16="X",1,IF('SENARAI SEMAK GURU '!F16="X",2,IF('SENARAI SEMAK GURU '!G16="X",3,IF('SENARAI SEMAK GURU '!H16="X",4,IF('SENARAI SEMAK GURU '!I16="X",5,IF('SENARAI SEMAK GURU '!J16="X",6,""))))))</f>
        <v/>
      </c>
      <c r="F25" s="53" t="str">
        <f>IF('SENARAI SEMAK GURU '!K16="X",1,IF('SENARAI SEMAK GURU '!L16="X",2,IF('SENARAI SEMAK GURU '!M16="X",3,IF('SENARAI SEMAK GURU '!N16="X",4,IF('SENARAI SEMAK GURU '!O16="X",5,IF('SENARAI SEMAK GURU '!P16="X",6,""))))))</f>
        <v/>
      </c>
      <c r="G25" s="53" t="str">
        <f>IF('SENARAI SEMAK GURU '!Q16="X",1,IF('SENARAI SEMAK GURU '!R16="X",2,IF('SENARAI SEMAK GURU '!S16="X",3,IF('SENARAI SEMAK GURU '!T16="X",4,IF('SENARAI SEMAK GURU '!U16="X",5,IF('SENARAI SEMAK GURU '!V16="X",6,""))))))</f>
        <v/>
      </c>
      <c r="H25" s="53" t="str">
        <f>IF('SENARAI SEMAK GURU '!W16="X",1,IF('SENARAI SEMAK GURU '!X16="X",2,IF('SENARAI SEMAK GURU '!Y16="X",3,IF('SENARAI SEMAK GURU '!Z16="X",4,IF('SENARAI SEMAK GURU '!AA16="X",5,IF('SENARAI SEMAK GURU '!AB16="X",6,""))))))</f>
        <v/>
      </c>
      <c r="I25" s="53" t="str">
        <f>IF('SENARAI SEMAK GURU '!AC16="X",1,IF('SENARAI SEMAK GURU '!AD16="X",2,IF('SENARAI SEMAK GURU '!AE16="X",3,IF('SENARAI SEMAK GURU '!AF16="X",4,IF('SENARAI SEMAK GURU '!AG16="X",5,IF('SENARAI SEMAK GURU '!AH16="X",6,""))))))</f>
        <v/>
      </c>
      <c r="J25" s="53" t="str">
        <f>IF('SENARAI SEMAK GURU '!AI16="X",1,IF('SENARAI SEMAK GURU '!AJ16="X",2,IF('SENARAI SEMAK GURU '!AK16="X",3,IF('SENARAI SEMAK GURU '!AL16="X",4,IF('SENARAI SEMAK GURU '!AM16="X",5,IF('SENARAI SEMAK GURU '!AN16="X",6,""))))))</f>
        <v/>
      </c>
      <c r="K25" s="53" t="str">
        <f>IF('SENARAI SEMAK GURU '!AO16="X",1,IF('SENARAI SEMAK GURU '!AP16="X",2,IF('SENARAI SEMAK GURU '!AQ16="X",3,IF('SENARAI SEMAK GURU '!AR16="X",4,IF('SENARAI SEMAK GURU '!AS16="X",5,IF('SENARAI SEMAK GURU '!AT16="X",6,""))))))</f>
        <v/>
      </c>
      <c r="L25" s="53" t="str">
        <f>IF('SENARAI SEMAK GURU '!AU16="X",1,IF('SENARAI SEMAK GURU '!AV16="X",2,IF('SENARAI SEMAK GURU '!AW16="X",3,IF('SENARAI SEMAK GURU '!AX16="X",4,IF('SENARAI SEMAK GURU '!AY16="X",5,IF('SENARAI SEMAK GURU '!AZ16="X",6,""))))))</f>
        <v/>
      </c>
      <c r="M25" s="53" t="str">
        <f>IF('SENARAI SEMAK GURU '!BA16="X","CEMERLANG",IF('SENARAI SEMAK GURU '!BB16="X","BAIK",IF('SENARAI SEMAK GURU '!BC16="X","MEMUASKAN","")))</f>
        <v/>
      </c>
      <c r="N25" s="53" t="str">
        <f>IF('SENARAI SEMAK GURU '!BD16="X","CEMERLANG",IF('SENARAI SEMAK GURU '!BE16="X","BAIK",IF('SENARAI SEMAK GURU '!BF16="X","MEMUASKAN","")))</f>
        <v/>
      </c>
      <c r="O25" s="53" t="str">
        <f>IF('SENARAI SEMAK GURU '!BG16="X","CEMERLANG",IF('SENARAI SEMAK GURU '!BH16="X","BAIK",IF('SENARAI SEMAK GURU '!BI16="X","MEMUASKAN","")))</f>
        <v/>
      </c>
      <c r="P25" s="155"/>
      <c r="Q25" s="155"/>
      <c r="R25" s="16"/>
      <c r="S25" s="16"/>
      <c r="T25" s="141"/>
      <c r="U25" s="16"/>
      <c r="V25" s="16"/>
      <c r="W25" s="16"/>
      <c r="X25" s="16"/>
      <c r="Y25" s="16"/>
      <c r="Z25" s="16"/>
      <c r="AA25" s="16"/>
      <c r="AB25" s="16"/>
      <c r="AD25" s="102">
        <v>8</v>
      </c>
      <c r="AE25" s="102" t="s">
        <v>11</v>
      </c>
      <c r="AF25" s="104"/>
      <c r="AG25" s="104"/>
    </row>
    <row r="26" spans="1:33" s="17" customFormat="1" ht="24.95" customHeight="1" x14ac:dyDescent="0.25">
      <c r="A26" s="53">
        <v>10</v>
      </c>
      <c r="B26" s="265" t="str">
        <f>'SENARAI SEMAK GURU '!B17</f>
        <v>MURID 10</v>
      </c>
      <c r="C26" s="266">
        <f>'SENARAI SEMAK GURU '!C17</f>
        <v>40307162530</v>
      </c>
      <c r="D26" s="53" t="str">
        <f t="shared" si="0"/>
        <v>P</v>
      </c>
      <c r="E26" s="53" t="str">
        <f>IF('SENARAI SEMAK GURU '!E17="X",1,IF('SENARAI SEMAK GURU '!F17="X",2,IF('SENARAI SEMAK GURU '!G17="X",3,IF('SENARAI SEMAK GURU '!H17="X",4,IF('SENARAI SEMAK GURU '!I17="X",5,IF('SENARAI SEMAK GURU '!J17="X",6,""))))))</f>
        <v/>
      </c>
      <c r="F26" s="53" t="str">
        <f>IF('SENARAI SEMAK GURU '!K17="X",1,IF('SENARAI SEMAK GURU '!L17="X",2,IF('SENARAI SEMAK GURU '!M17="X",3,IF('SENARAI SEMAK GURU '!N17="X",4,IF('SENARAI SEMAK GURU '!O17="X",5,IF('SENARAI SEMAK GURU '!P17="X",6,""))))))</f>
        <v/>
      </c>
      <c r="G26" s="53" t="str">
        <f>IF('SENARAI SEMAK GURU '!Q17="X",1,IF('SENARAI SEMAK GURU '!R17="X",2,IF('SENARAI SEMAK GURU '!S17="X",3,IF('SENARAI SEMAK GURU '!T17="X",4,IF('SENARAI SEMAK GURU '!U17="X",5,IF('SENARAI SEMAK GURU '!V17="X",6,""))))))</f>
        <v/>
      </c>
      <c r="H26" s="53" t="str">
        <f>IF('SENARAI SEMAK GURU '!W17="X",1,IF('SENARAI SEMAK GURU '!X17="X",2,IF('SENARAI SEMAK GURU '!Y17="X",3,IF('SENARAI SEMAK GURU '!Z17="X",4,IF('SENARAI SEMAK GURU '!AA17="X",5,IF('SENARAI SEMAK GURU '!AB17="X",6,""))))))</f>
        <v/>
      </c>
      <c r="I26" s="53" t="str">
        <f>IF('SENARAI SEMAK GURU '!AC17="X",1,IF('SENARAI SEMAK GURU '!AD17="X",2,IF('SENARAI SEMAK GURU '!AE17="X",3,IF('SENARAI SEMAK GURU '!AF17="X",4,IF('SENARAI SEMAK GURU '!AG17="X",5,IF('SENARAI SEMAK GURU '!AH17="X",6,""))))))</f>
        <v/>
      </c>
      <c r="J26" s="53" t="str">
        <f>IF('SENARAI SEMAK GURU '!AI17="X",1,IF('SENARAI SEMAK GURU '!AJ17="X",2,IF('SENARAI SEMAK GURU '!AK17="X",3,IF('SENARAI SEMAK GURU '!AL17="X",4,IF('SENARAI SEMAK GURU '!AM17="X",5,IF('SENARAI SEMAK GURU '!AN17="X",6,""))))))</f>
        <v/>
      </c>
      <c r="K26" s="53" t="str">
        <f>IF('SENARAI SEMAK GURU '!AO17="X",1,IF('SENARAI SEMAK GURU '!AP17="X",2,IF('SENARAI SEMAK GURU '!AQ17="X",3,IF('SENARAI SEMAK GURU '!AR17="X",4,IF('SENARAI SEMAK GURU '!AS17="X",5,IF('SENARAI SEMAK GURU '!AT17="X",6,""))))))</f>
        <v/>
      </c>
      <c r="L26" s="53" t="str">
        <f>IF('SENARAI SEMAK GURU '!AU17="X",1,IF('SENARAI SEMAK GURU '!AV17="X",2,IF('SENARAI SEMAK GURU '!AW17="X",3,IF('SENARAI SEMAK GURU '!AX17="X",4,IF('SENARAI SEMAK GURU '!AY17="X",5,IF('SENARAI SEMAK GURU '!AZ17="X",6,""))))))</f>
        <v/>
      </c>
      <c r="M26" s="53" t="str">
        <f>IF('SENARAI SEMAK GURU '!BA17="X","CEMERLANG",IF('SENARAI SEMAK GURU '!BB17="X","BAIK",IF('SENARAI SEMAK GURU '!BC17="X","MEMUASKAN","")))</f>
        <v/>
      </c>
      <c r="N26" s="53" t="str">
        <f>IF('SENARAI SEMAK GURU '!BD17="X","CEMERLANG",IF('SENARAI SEMAK GURU '!BE17="X","BAIK",IF('SENARAI SEMAK GURU '!BF17="X","MEMUASKAN","")))</f>
        <v/>
      </c>
      <c r="O26" s="53" t="str">
        <f>IF('SENARAI SEMAK GURU '!BG17="X","CEMERLANG",IF('SENARAI SEMAK GURU '!BH17="X","BAIK",IF('SENARAI SEMAK GURU '!BI17="X","MEMUASKAN","")))</f>
        <v/>
      </c>
      <c r="P26" s="155"/>
      <c r="Q26" s="155"/>
      <c r="R26" s="16"/>
      <c r="S26" s="16"/>
      <c r="T26" s="141"/>
      <c r="U26" s="16"/>
      <c r="V26" s="16"/>
      <c r="W26" s="16"/>
      <c r="X26" s="16"/>
      <c r="Y26" s="16"/>
      <c r="Z26" s="16"/>
      <c r="AA26" s="16"/>
      <c r="AB26" s="16"/>
      <c r="AD26" s="52">
        <v>9</v>
      </c>
      <c r="AE26" s="52" t="s">
        <v>9</v>
      </c>
      <c r="AF26" s="104"/>
      <c r="AG26" s="104"/>
    </row>
    <row r="27" spans="1:33" s="17" customFormat="1" ht="24.95" customHeight="1" x14ac:dyDescent="0.25">
      <c r="A27" s="53">
        <v>11</v>
      </c>
      <c r="B27" s="265" t="str">
        <f>'SENARAI SEMAK GURU '!B18</f>
        <v>MURID 11</v>
      </c>
      <c r="C27" s="266">
        <f>'SENARAI SEMAK GURU '!C18</f>
        <v>40307162531</v>
      </c>
      <c r="D27" s="53" t="str">
        <f t="shared" si="0"/>
        <v>L</v>
      </c>
      <c r="E27" s="53" t="str">
        <f>IF('SENARAI SEMAK GURU '!E18="X",1,IF('SENARAI SEMAK GURU '!F18="X",2,IF('SENARAI SEMAK GURU '!G18="X",3,IF('SENARAI SEMAK GURU '!H18="X",4,IF('SENARAI SEMAK GURU '!I18="X",5,IF('SENARAI SEMAK GURU '!J18="X",6,""))))))</f>
        <v/>
      </c>
      <c r="F27" s="53" t="str">
        <f>IF('SENARAI SEMAK GURU '!K18="X",1,IF('SENARAI SEMAK GURU '!L18="X",2,IF('SENARAI SEMAK GURU '!M18="X",3,IF('SENARAI SEMAK GURU '!N18="X",4,IF('SENARAI SEMAK GURU '!O18="X",5,IF('SENARAI SEMAK GURU '!P18="X",6,""))))))</f>
        <v/>
      </c>
      <c r="G27" s="53" t="str">
        <f>IF('SENARAI SEMAK GURU '!Q18="X",1,IF('SENARAI SEMAK GURU '!R18="X",2,IF('SENARAI SEMAK GURU '!S18="X",3,IF('SENARAI SEMAK GURU '!T18="X",4,IF('SENARAI SEMAK GURU '!U18="X",5,IF('SENARAI SEMAK GURU '!V18="X",6,""))))))</f>
        <v/>
      </c>
      <c r="H27" s="53" t="str">
        <f>IF('SENARAI SEMAK GURU '!W18="X",1,IF('SENARAI SEMAK GURU '!X18="X",2,IF('SENARAI SEMAK GURU '!Y18="X",3,IF('SENARAI SEMAK GURU '!Z18="X",4,IF('SENARAI SEMAK GURU '!AA18="X",5,IF('SENARAI SEMAK GURU '!AB18="X",6,""))))))</f>
        <v/>
      </c>
      <c r="I27" s="53" t="str">
        <f>IF('SENARAI SEMAK GURU '!AC18="X",1,IF('SENARAI SEMAK GURU '!AD18="X",2,IF('SENARAI SEMAK GURU '!AE18="X",3,IF('SENARAI SEMAK GURU '!AF18="X",4,IF('SENARAI SEMAK GURU '!AG18="X",5,IF('SENARAI SEMAK GURU '!AH18="X",6,""))))))</f>
        <v/>
      </c>
      <c r="J27" s="53" t="str">
        <f>IF('SENARAI SEMAK GURU '!AI18="X",1,IF('SENARAI SEMAK GURU '!AJ18="X",2,IF('SENARAI SEMAK GURU '!AK18="X",3,IF('SENARAI SEMAK GURU '!AL18="X",4,IF('SENARAI SEMAK GURU '!AM18="X",5,IF('SENARAI SEMAK GURU '!AN18="X",6,""))))))</f>
        <v/>
      </c>
      <c r="K27" s="53" t="str">
        <f>IF('SENARAI SEMAK GURU '!AO18="X",1,IF('SENARAI SEMAK GURU '!AP18="X",2,IF('SENARAI SEMAK GURU '!AQ18="X",3,IF('SENARAI SEMAK GURU '!AR18="X",4,IF('SENARAI SEMAK GURU '!AS18="X",5,IF('SENARAI SEMAK GURU '!AT18="X",6,""))))))</f>
        <v/>
      </c>
      <c r="L27" s="53" t="str">
        <f>IF('SENARAI SEMAK GURU '!AU18="X",1,IF('SENARAI SEMAK GURU '!AV18="X",2,IF('SENARAI SEMAK GURU '!AW18="X",3,IF('SENARAI SEMAK GURU '!AX18="X",4,IF('SENARAI SEMAK GURU '!AY18="X",5,IF('SENARAI SEMAK GURU '!AZ18="X",6,""))))))</f>
        <v/>
      </c>
      <c r="M27" s="53" t="str">
        <f>IF('SENARAI SEMAK GURU '!BA18="X","CEMERLANG",IF('SENARAI SEMAK GURU '!BB18="X","BAIK",IF('SENARAI SEMAK GURU '!BC18="X","MEMUASKAN","")))</f>
        <v/>
      </c>
      <c r="N27" s="53" t="str">
        <f>IF('SENARAI SEMAK GURU '!BD18="X","CEMERLANG",IF('SENARAI SEMAK GURU '!BE18="X","BAIK",IF('SENARAI SEMAK GURU '!BF18="X","MEMUASKAN","")))</f>
        <v/>
      </c>
      <c r="O27" s="53" t="str">
        <f>IF('SENARAI SEMAK GURU '!BG18="X","CEMERLANG",IF('SENARAI SEMAK GURU '!BH18="X","BAIK",IF('SENARAI SEMAK GURU '!BI18="X","MEMUASKAN","")))</f>
        <v/>
      </c>
      <c r="P27" s="155"/>
      <c r="Q27" s="155"/>
      <c r="R27" s="16"/>
      <c r="S27" s="16"/>
      <c r="T27" s="141"/>
      <c r="U27" s="16"/>
      <c r="V27" s="16"/>
      <c r="W27" s="16"/>
      <c r="X27" s="16"/>
      <c r="Y27" s="16"/>
      <c r="Z27" s="16"/>
      <c r="AA27" s="16"/>
      <c r="AB27" s="16"/>
      <c r="AD27" s="103"/>
      <c r="AE27" s="103"/>
      <c r="AF27" s="104"/>
      <c r="AG27" s="104"/>
    </row>
    <row r="28" spans="1:33" s="17" customFormat="1" ht="24.95" customHeight="1" x14ac:dyDescent="0.25">
      <c r="A28" s="53">
        <v>12</v>
      </c>
      <c r="B28" s="265" t="str">
        <f>'SENARAI SEMAK GURU '!B19</f>
        <v>MURID 12</v>
      </c>
      <c r="C28" s="266">
        <f>'SENARAI SEMAK GURU '!C19</f>
        <v>40307162532</v>
      </c>
      <c r="D28" s="53" t="str">
        <f t="shared" si="0"/>
        <v>P</v>
      </c>
      <c r="E28" s="53" t="str">
        <f>IF('SENARAI SEMAK GURU '!E19="X",1,IF('SENARAI SEMAK GURU '!F19="X",2,IF('SENARAI SEMAK GURU '!G19="X",3,IF('SENARAI SEMAK GURU '!H19="X",4,IF('SENARAI SEMAK GURU '!I19="X",5,IF('SENARAI SEMAK GURU '!J19="X",6,""))))))</f>
        <v/>
      </c>
      <c r="F28" s="53" t="str">
        <f>IF('SENARAI SEMAK GURU '!K19="X",1,IF('SENARAI SEMAK GURU '!L19="X",2,IF('SENARAI SEMAK GURU '!M19="X",3,IF('SENARAI SEMAK GURU '!N19="X",4,IF('SENARAI SEMAK GURU '!O19="X",5,IF('SENARAI SEMAK GURU '!P19="X",6,""))))))</f>
        <v/>
      </c>
      <c r="G28" s="53" t="str">
        <f>IF('SENARAI SEMAK GURU '!Q19="X",1,IF('SENARAI SEMAK GURU '!R19="X",2,IF('SENARAI SEMAK GURU '!S19="X",3,IF('SENARAI SEMAK GURU '!T19="X",4,IF('SENARAI SEMAK GURU '!U19="X",5,IF('SENARAI SEMAK GURU '!V19="X",6,""))))))</f>
        <v/>
      </c>
      <c r="H28" s="53" t="str">
        <f>IF('SENARAI SEMAK GURU '!W19="X",1,IF('SENARAI SEMAK GURU '!X19="X",2,IF('SENARAI SEMAK GURU '!Y19="X",3,IF('SENARAI SEMAK GURU '!Z19="X",4,IF('SENARAI SEMAK GURU '!AA19="X",5,IF('SENARAI SEMAK GURU '!AB19="X",6,""))))))</f>
        <v/>
      </c>
      <c r="I28" s="53" t="str">
        <f>IF('SENARAI SEMAK GURU '!AC19="X",1,IF('SENARAI SEMAK GURU '!AD19="X",2,IF('SENARAI SEMAK GURU '!AE19="X",3,IF('SENARAI SEMAK GURU '!AF19="X",4,IF('SENARAI SEMAK GURU '!AG19="X",5,IF('SENARAI SEMAK GURU '!AH19="X",6,""))))))</f>
        <v/>
      </c>
      <c r="J28" s="53" t="str">
        <f>IF('SENARAI SEMAK GURU '!AI19="X",1,IF('SENARAI SEMAK GURU '!AJ19="X",2,IF('SENARAI SEMAK GURU '!AK19="X",3,IF('SENARAI SEMAK GURU '!AL19="X",4,IF('SENARAI SEMAK GURU '!AM19="X",5,IF('SENARAI SEMAK GURU '!AN19="X",6,""))))))</f>
        <v/>
      </c>
      <c r="K28" s="53" t="str">
        <f>IF('SENARAI SEMAK GURU '!AO19="X",1,IF('SENARAI SEMAK GURU '!AP19="X",2,IF('SENARAI SEMAK GURU '!AQ19="X",3,IF('SENARAI SEMAK GURU '!AR19="X",4,IF('SENARAI SEMAK GURU '!AS19="X",5,IF('SENARAI SEMAK GURU '!AT19="X",6,""))))))</f>
        <v/>
      </c>
      <c r="L28" s="53" t="str">
        <f>IF('SENARAI SEMAK GURU '!AU19="X",1,IF('SENARAI SEMAK GURU '!AV19="X",2,IF('SENARAI SEMAK GURU '!AW19="X",3,IF('SENARAI SEMAK GURU '!AX19="X",4,IF('SENARAI SEMAK GURU '!AY19="X",5,IF('SENARAI SEMAK GURU '!AZ19="X",6,""))))))</f>
        <v/>
      </c>
      <c r="M28" s="53" t="str">
        <f>IF('SENARAI SEMAK GURU '!BA19="X","CEMERLANG",IF('SENARAI SEMAK GURU '!BB19="X","BAIK",IF('SENARAI SEMAK GURU '!BC19="X","MEMUASKAN","")))</f>
        <v/>
      </c>
      <c r="N28" s="53" t="str">
        <f>IF('SENARAI SEMAK GURU '!BD19="X","CEMERLANG",IF('SENARAI SEMAK GURU '!BE19="X","BAIK",IF('SENARAI SEMAK GURU '!BF19="X","MEMUASKAN","")))</f>
        <v/>
      </c>
      <c r="O28" s="53" t="str">
        <f>IF('SENARAI SEMAK GURU '!BG19="X","CEMERLANG",IF('SENARAI SEMAK GURU '!BH19="X","BAIK",IF('SENARAI SEMAK GURU '!BI19="X","MEMUASKAN","")))</f>
        <v/>
      </c>
      <c r="P28" s="155"/>
      <c r="Q28" s="155"/>
      <c r="R28" s="16"/>
      <c r="S28" s="16"/>
      <c r="T28" s="141"/>
      <c r="U28" s="16"/>
      <c r="V28" s="16"/>
      <c r="W28" s="16"/>
      <c r="X28" s="16"/>
      <c r="Y28" s="16"/>
      <c r="Z28" s="16"/>
      <c r="AA28" s="16"/>
      <c r="AB28" s="16"/>
      <c r="AD28" s="103"/>
      <c r="AE28" s="103"/>
      <c r="AF28" s="104"/>
      <c r="AG28" s="104"/>
    </row>
    <row r="29" spans="1:33" s="17" customFormat="1" ht="24.95" customHeight="1" x14ac:dyDescent="0.25">
      <c r="A29" s="53">
        <v>13</v>
      </c>
      <c r="B29" s="265" t="str">
        <f>'SENARAI SEMAK GURU '!B20</f>
        <v>MURID 13</v>
      </c>
      <c r="C29" s="266">
        <f>'SENARAI SEMAK GURU '!C20</f>
        <v>40307162533</v>
      </c>
      <c r="D29" s="53" t="str">
        <f t="shared" si="0"/>
        <v>L</v>
      </c>
      <c r="E29" s="53" t="str">
        <f>IF('SENARAI SEMAK GURU '!E20="X",1,IF('SENARAI SEMAK GURU '!F20="X",2,IF('SENARAI SEMAK GURU '!G20="X",3,IF('SENARAI SEMAK GURU '!H20="X",4,IF('SENARAI SEMAK GURU '!I20="X",5,IF('SENARAI SEMAK GURU '!J20="X",6,""))))))</f>
        <v/>
      </c>
      <c r="F29" s="53" t="str">
        <f>IF('SENARAI SEMAK GURU '!K20="X",1,IF('SENARAI SEMAK GURU '!L20="X",2,IF('SENARAI SEMAK GURU '!M20="X",3,IF('SENARAI SEMAK GURU '!N20="X",4,IF('SENARAI SEMAK GURU '!O20="X",5,IF('SENARAI SEMAK GURU '!P20="X",6,""))))))</f>
        <v/>
      </c>
      <c r="G29" s="53" t="str">
        <f>IF('SENARAI SEMAK GURU '!Q20="X",1,IF('SENARAI SEMAK GURU '!R20="X",2,IF('SENARAI SEMAK GURU '!S20="X",3,IF('SENARAI SEMAK GURU '!T20="X",4,IF('SENARAI SEMAK GURU '!U20="X",5,IF('SENARAI SEMAK GURU '!V20="X",6,""))))))</f>
        <v/>
      </c>
      <c r="H29" s="53" t="str">
        <f>IF('SENARAI SEMAK GURU '!W20="X",1,IF('SENARAI SEMAK GURU '!X20="X",2,IF('SENARAI SEMAK GURU '!Y20="X",3,IF('SENARAI SEMAK GURU '!Z20="X",4,IF('SENARAI SEMAK GURU '!AA20="X",5,IF('SENARAI SEMAK GURU '!AB20="X",6,""))))))</f>
        <v/>
      </c>
      <c r="I29" s="53" t="str">
        <f>IF('SENARAI SEMAK GURU '!AC20="X",1,IF('SENARAI SEMAK GURU '!AD20="X",2,IF('SENARAI SEMAK GURU '!AE20="X",3,IF('SENARAI SEMAK GURU '!AF20="X",4,IF('SENARAI SEMAK GURU '!AG20="X",5,IF('SENARAI SEMAK GURU '!AH20="X",6,""))))))</f>
        <v/>
      </c>
      <c r="J29" s="53" t="str">
        <f>IF('SENARAI SEMAK GURU '!AI20="X",1,IF('SENARAI SEMAK GURU '!AJ20="X",2,IF('SENARAI SEMAK GURU '!AK20="X",3,IF('SENARAI SEMAK GURU '!AL20="X",4,IF('SENARAI SEMAK GURU '!AM20="X",5,IF('SENARAI SEMAK GURU '!AN20="X",6,""))))))</f>
        <v/>
      </c>
      <c r="K29" s="53" t="str">
        <f>IF('SENARAI SEMAK GURU '!AO20="X",1,IF('SENARAI SEMAK GURU '!AP20="X",2,IF('SENARAI SEMAK GURU '!AQ20="X",3,IF('SENARAI SEMAK GURU '!AR20="X",4,IF('SENARAI SEMAK GURU '!AS20="X",5,IF('SENARAI SEMAK GURU '!AT20="X",6,""))))))</f>
        <v/>
      </c>
      <c r="L29" s="53" t="str">
        <f>IF('SENARAI SEMAK GURU '!AU20="X",1,IF('SENARAI SEMAK GURU '!AV20="X",2,IF('SENARAI SEMAK GURU '!AW20="X",3,IF('SENARAI SEMAK GURU '!AX20="X",4,IF('SENARAI SEMAK GURU '!AY20="X",5,IF('SENARAI SEMAK GURU '!AZ20="X",6,""))))))</f>
        <v/>
      </c>
      <c r="M29" s="53" t="str">
        <f>IF('SENARAI SEMAK GURU '!BA20="X","CEMERLANG",IF('SENARAI SEMAK GURU '!BB20="X","BAIK",IF('SENARAI SEMAK GURU '!BC20="X","MEMUASKAN","")))</f>
        <v/>
      </c>
      <c r="N29" s="53" t="str">
        <f>IF('SENARAI SEMAK GURU '!BD20="X","CEMERLANG",IF('SENARAI SEMAK GURU '!BE20="X","BAIK",IF('SENARAI SEMAK GURU '!BF20="X","MEMUASKAN","")))</f>
        <v/>
      </c>
      <c r="O29" s="53" t="str">
        <f>IF('SENARAI SEMAK GURU '!BG20="X","CEMERLANG",IF('SENARAI SEMAK GURU '!BH20="X","BAIK",IF('SENARAI SEMAK GURU '!BI20="X","MEMUASKAN","")))</f>
        <v/>
      </c>
      <c r="P29" s="155"/>
      <c r="Q29" s="155"/>
      <c r="R29" s="16"/>
      <c r="S29" s="16"/>
      <c r="T29" s="141"/>
      <c r="U29" s="16"/>
      <c r="V29" s="16"/>
      <c r="W29" s="16"/>
      <c r="X29" s="16"/>
      <c r="Y29" s="16"/>
      <c r="Z29" s="16"/>
      <c r="AA29" s="16"/>
      <c r="AB29" s="16"/>
      <c r="AD29" s="103"/>
      <c r="AE29" s="103"/>
    </row>
    <row r="30" spans="1:33" s="17" customFormat="1" ht="24.95" customHeight="1" x14ac:dyDescent="0.25">
      <c r="A30" s="53">
        <v>14</v>
      </c>
      <c r="B30" s="265" t="str">
        <f>'SENARAI SEMAK GURU '!B21</f>
        <v>MURID 14</v>
      </c>
      <c r="C30" s="266">
        <f>'SENARAI SEMAK GURU '!C21</f>
        <v>40307162534</v>
      </c>
      <c r="D30" s="53" t="str">
        <f t="shared" si="0"/>
        <v>P</v>
      </c>
      <c r="E30" s="53" t="str">
        <f>IF('SENARAI SEMAK GURU '!E21="X",1,IF('SENARAI SEMAK GURU '!F21="X",2,IF('SENARAI SEMAK GURU '!G21="X",3,IF('SENARAI SEMAK GURU '!H21="X",4,IF('SENARAI SEMAK GURU '!I21="X",5,IF('SENARAI SEMAK GURU '!J21="X",6,""))))))</f>
        <v/>
      </c>
      <c r="F30" s="53" t="str">
        <f>IF('SENARAI SEMAK GURU '!K21="X",1,IF('SENARAI SEMAK GURU '!L21="X",2,IF('SENARAI SEMAK GURU '!M21="X",3,IF('SENARAI SEMAK GURU '!N21="X",4,IF('SENARAI SEMAK GURU '!O21="X",5,IF('SENARAI SEMAK GURU '!P21="X",6,""))))))</f>
        <v/>
      </c>
      <c r="G30" s="53" t="str">
        <f>IF('SENARAI SEMAK GURU '!Q21="X",1,IF('SENARAI SEMAK GURU '!R21="X",2,IF('SENARAI SEMAK GURU '!S21="X",3,IF('SENARAI SEMAK GURU '!T21="X",4,IF('SENARAI SEMAK GURU '!U21="X",5,IF('SENARAI SEMAK GURU '!V21="X",6,""))))))</f>
        <v/>
      </c>
      <c r="H30" s="53" t="str">
        <f>IF('SENARAI SEMAK GURU '!W21="X",1,IF('SENARAI SEMAK GURU '!X21="X",2,IF('SENARAI SEMAK GURU '!Y21="X",3,IF('SENARAI SEMAK GURU '!Z21="X",4,IF('SENARAI SEMAK GURU '!AA21="X",5,IF('SENARAI SEMAK GURU '!AB21="X",6,""))))))</f>
        <v/>
      </c>
      <c r="I30" s="53" t="str">
        <f>IF('SENARAI SEMAK GURU '!AC21="X",1,IF('SENARAI SEMAK GURU '!AD21="X",2,IF('SENARAI SEMAK GURU '!AE21="X",3,IF('SENARAI SEMAK GURU '!AF21="X",4,IF('SENARAI SEMAK GURU '!AG21="X",5,IF('SENARAI SEMAK GURU '!AH21="X",6,""))))))</f>
        <v/>
      </c>
      <c r="J30" s="53" t="str">
        <f>IF('SENARAI SEMAK GURU '!AI21="X",1,IF('SENARAI SEMAK GURU '!AJ21="X",2,IF('SENARAI SEMAK GURU '!AK21="X",3,IF('SENARAI SEMAK GURU '!AL21="X",4,IF('SENARAI SEMAK GURU '!AM21="X",5,IF('SENARAI SEMAK GURU '!AN21="X",6,""))))))</f>
        <v/>
      </c>
      <c r="K30" s="53" t="str">
        <f>IF('SENARAI SEMAK GURU '!AO21="X",1,IF('SENARAI SEMAK GURU '!AP21="X",2,IF('SENARAI SEMAK GURU '!AQ21="X",3,IF('SENARAI SEMAK GURU '!AR21="X",4,IF('SENARAI SEMAK GURU '!AS21="X",5,IF('SENARAI SEMAK GURU '!AT21="X",6,""))))))</f>
        <v/>
      </c>
      <c r="L30" s="53" t="str">
        <f>IF('SENARAI SEMAK GURU '!AU21="X",1,IF('SENARAI SEMAK GURU '!AV21="X",2,IF('SENARAI SEMAK GURU '!AW21="X",3,IF('SENARAI SEMAK GURU '!AX21="X",4,IF('SENARAI SEMAK GURU '!AY21="X",5,IF('SENARAI SEMAK GURU '!AZ21="X",6,""))))))</f>
        <v/>
      </c>
      <c r="M30" s="53" t="str">
        <f>IF('SENARAI SEMAK GURU '!BA21="X","CEMERLANG",IF('SENARAI SEMAK GURU '!BB21="X","BAIK",IF('SENARAI SEMAK GURU '!BC21="X","MEMUASKAN","")))</f>
        <v/>
      </c>
      <c r="N30" s="53" t="str">
        <f>IF('SENARAI SEMAK GURU '!BD21="X","CEMERLANG",IF('SENARAI SEMAK GURU '!BE21="X","BAIK",IF('SENARAI SEMAK GURU '!BF21="X","MEMUASKAN","")))</f>
        <v/>
      </c>
      <c r="O30" s="53" t="str">
        <f>IF('SENARAI SEMAK GURU '!BG21="X","CEMERLANG",IF('SENARAI SEMAK GURU '!BH21="X","BAIK",IF('SENARAI SEMAK GURU '!BI21="X","MEMUASKAN","")))</f>
        <v/>
      </c>
      <c r="P30" s="155"/>
      <c r="Q30" s="155"/>
      <c r="R30" s="16"/>
      <c r="S30" s="16"/>
      <c r="T30" s="141"/>
      <c r="U30" s="16"/>
      <c r="V30" s="16"/>
      <c r="W30" s="16"/>
      <c r="X30" s="16"/>
      <c r="Y30" s="16"/>
      <c r="Z30" s="16"/>
      <c r="AA30" s="16"/>
      <c r="AB30" s="16"/>
      <c r="AD30" s="103"/>
      <c r="AE30" s="103"/>
    </row>
    <row r="31" spans="1:33" s="17" customFormat="1" ht="24.95" customHeight="1" x14ac:dyDescent="0.25">
      <c r="A31" s="53">
        <v>15</v>
      </c>
      <c r="B31" s="265" t="str">
        <f>'SENARAI SEMAK GURU '!B22</f>
        <v>MURID 15</v>
      </c>
      <c r="C31" s="266">
        <f>'SENARAI SEMAK GURU '!C22</f>
        <v>40307162535</v>
      </c>
      <c r="D31" s="53" t="str">
        <f t="shared" si="0"/>
        <v>L</v>
      </c>
      <c r="E31" s="53" t="str">
        <f>IF('SENARAI SEMAK GURU '!E22="X",1,IF('SENARAI SEMAK GURU '!F22="X",2,IF('SENARAI SEMAK GURU '!G22="X",3,IF('SENARAI SEMAK GURU '!H22="X",4,IF('SENARAI SEMAK GURU '!I22="X",5,IF('SENARAI SEMAK GURU '!J22="X",6,""))))))</f>
        <v/>
      </c>
      <c r="F31" s="53" t="str">
        <f>IF('SENARAI SEMAK GURU '!K22="X",1,IF('SENARAI SEMAK GURU '!L22="X",2,IF('SENARAI SEMAK GURU '!M22="X",3,IF('SENARAI SEMAK GURU '!N22="X",4,IF('SENARAI SEMAK GURU '!O22="X",5,IF('SENARAI SEMAK GURU '!P22="X",6,""))))))</f>
        <v/>
      </c>
      <c r="G31" s="53" t="str">
        <f>IF('SENARAI SEMAK GURU '!Q22="X",1,IF('SENARAI SEMAK GURU '!R22="X",2,IF('SENARAI SEMAK GURU '!S22="X",3,IF('SENARAI SEMAK GURU '!T22="X",4,IF('SENARAI SEMAK GURU '!U22="X",5,IF('SENARAI SEMAK GURU '!V22="X",6,""))))))</f>
        <v/>
      </c>
      <c r="H31" s="53" t="str">
        <f>IF('SENARAI SEMAK GURU '!W22="X",1,IF('SENARAI SEMAK GURU '!X22="X",2,IF('SENARAI SEMAK GURU '!Y22="X",3,IF('SENARAI SEMAK GURU '!Z22="X",4,IF('SENARAI SEMAK GURU '!AA22="X",5,IF('SENARAI SEMAK GURU '!AB22="X",6,""))))))</f>
        <v/>
      </c>
      <c r="I31" s="53" t="str">
        <f>IF('SENARAI SEMAK GURU '!AC22="X",1,IF('SENARAI SEMAK GURU '!AD22="X",2,IF('SENARAI SEMAK GURU '!AE22="X",3,IF('SENARAI SEMAK GURU '!AF22="X",4,IF('SENARAI SEMAK GURU '!AG22="X",5,IF('SENARAI SEMAK GURU '!AH22="X",6,""))))))</f>
        <v/>
      </c>
      <c r="J31" s="53" t="str">
        <f>IF('SENARAI SEMAK GURU '!AI22="X",1,IF('SENARAI SEMAK GURU '!AJ22="X",2,IF('SENARAI SEMAK GURU '!AK22="X",3,IF('SENARAI SEMAK GURU '!AL22="X",4,IF('SENARAI SEMAK GURU '!AM22="X",5,IF('SENARAI SEMAK GURU '!AN22="X",6,""))))))</f>
        <v/>
      </c>
      <c r="K31" s="53" t="str">
        <f>IF('SENARAI SEMAK GURU '!AO22="X",1,IF('SENARAI SEMAK GURU '!AP22="X",2,IF('SENARAI SEMAK GURU '!AQ22="X",3,IF('SENARAI SEMAK GURU '!AR22="X",4,IF('SENARAI SEMAK GURU '!AS22="X",5,IF('SENARAI SEMAK GURU '!AT22="X",6,""))))))</f>
        <v/>
      </c>
      <c r="L31" s="53" t="str">
        <f>IF('SENARAI SEMAK GURU '!AU22="X",1,IF('SENARAI SEMAK GURU '!AV22="X",2,IF('SENARAI SEMAK GURU '!AW22="X",3,IF('SENARAI SEMAK GURU '!AX22="X",4,IF('SENARAI SEMAK GURU '!AY22="X",5,IF('SENARAI SEMAK GURU '!AZ22="X",6,""))))))</f>
        <v/>
      </c>
      <c r="M31" s="53" t="str">
        <f>IF('SENARAI SEMAK GURU '!BA22="X","CEMERLANG",IF('SENARAI SEMAK GURU '!BB22="X","BAIK",IF('SENARAI SEMAK GURU '!BC22="X","MEMUASKAN","")))</f>
        <v/>
      </c>
      <c r="N31" s="53" t="str">
        <f>IF('SENARAI SEMAK GURU '!BD22="X","CEMERLANG",IF('SENARAI SEMAK GURU '!BE22="X","BAIK",IF('SENARAI SEMAK GURU '!BF22="X","MEMUASKAN","")))</f>
        <v/>
      </c>
      <c r="O31" s="53" t="str">
        <f>IF('SENARAI SEMAK GURU '!BG22="X","CEMERLANG",IF('SENARAI SEMAK GURU '!BH22="X","BAIK",IF('SENARAI SEMAK GURU '!BI22="X","MEMUASKAN","")))</f>
        <v/>
      </c>
      <c r="P31" s="155"/>
      <c r="Q31" s="155"/>
      <c r="R31" s="16"/>
      <c r="S31" s="16"/>
      <c r="T31" s="141"/>
      <c r="U31" s="16"/>
      <c r="V31" s="16"/>
      <c r="W31" s="16"/>
      <c r="X31" s="16"/>
      <c r="Y31" s="16"/>
      <c r="Z31" s="16"/>
      <c r="AA31" s="16"/>
      <c r="AB31" s="16"/>
      <c r="AD31" s="103"/>
      <c r="AE31" s="103"/>
    </row>
    <row r="32" spans="1:33" s="17" customFormat="1" ht="24.95" customHeight="1" x14ac:dyDescent="0.25">
      <c r="A32" s="53">
        <v>16</v>
      </c>
      <c r="B32" s="265" t="str">
        <f>'SENARAI SEMAK GURU '!B23</f>
        <v>MURID 16</v>
      </c>
      <c r="C32" s="266">
        <f>'SENARAI SEMAK GURU '!C23</f>
        <v>40307162536</v>
      </c>
      <c r="D32" s="53" t="str">
        <f t="shared" si="0"/>
        <v>P</v>
      </c>
      <c r="E32" s="53" t="str">
        <f>IF('SENARAI SEMAK GURU '!E23="X",1,IF('SENARAI SEMAK GURU '!F23="X",2,IF('SENARAI SEMAK GURU '!G23="X",3,IF('SENARAI SEMAK GURU '!H23="X",4,IF('SENARAI SEMAK GURU '!I23="X",5,IF('SENARAI SEMAK GURU '!J23="X",6,""))))))</f>
        <v/>
      </c>
      <c r="F32" s="53" t="str">
        <f>IF('SENARAI SEMAK GURU '!K23="X",1,IF('SENARAI SEMAK GURU '!L23="X",2,IF('SENARAI SEMAK GURU '!M23="X",3,IF('SENARAI SEMAK GURU '!N23="X",4,IF('SENARAI SEMAK GURU '!O23="X",5,IF('SENARAI SEMAK GURU '!P23="X",6,""))))))</f>
        <v/>
      </c>
      <c r="G32" s="53" t="str">
        <f>IF('SENARAI SEMAK GURU '!Q23="X",1,IF('SENARAI SEMAK GURU '!R23="X",2,IF('SENARAI SEMAK GURU '!S23="X",3,IF('SENARAI SEMAK GURU '!T23="X",4,IF('SENARAI SEMAK GURU '!U23="X",5,IF('SENARAI SEMAK GURU '!V23="X",6,""))))))</f>
        <v/>
      </c>
      <c r="H32" s="53" t="str">
        <f>IF('SENARAI SEMAK GURU '!W23="X",1,IF('SENARAI SEMAK GURU '!X23="X",2,IF('SENARAI SEMAK GURU '!Y23="X",3,IF('SENARAI SEMAK GURU '!Z23="X",4,IF('SENARAI SEMAK GURU '!AA23="X",5,IF('SENARAI SEMAK GURU '!AB23="X",6,""))))))</f>
        <v/>
      </c>
      <c r="I32" s="53" t="str">
        <f>IF('SENARAI SEMAK GURU '!AC23="X",1,IF('SENARAI SEMAK GURU '!AD23="X",2,IF('SENARAI SEMAK GURU '!AE23="X",3,IF('SENARAI SEMAK GURU '!AF23="X",4,IF('SENARAI SEMAK GURU '!AG23="X",5,IF('SENARAI SEMAK GURU '!AH23="X",6,""))))))</f>
        <v/>
      </c>
      <c r="J32" s="53" t="str">
        <f>IF('SENARAI SEMAK GURU '!AI23="X",1,IF('SENARAI SEMAK GURU '!AJ23="X",2,IF('SENARAI SEMAK GURU '!AK23="X",3,IF('SENARAI SEMAK GURU '!AL23="X",4,IF('SENARAI SEMAK GURU '!AM23="X",5,IF('SENARAI SEMAK GURU '!AN23="X",6,""))))))</f>
        <v/>
      </c>
      <c r="K32" s="53" t="str">
        <f>IF('SENARAI SEMAK GURU '!AO23="X",1,IF('SENARAI SEMAK GURU '!AP23="X",2,IF('SENARAI SEMAK GURU '!AQ23="X",3,IF('SENARAI SEMAK GURU '!AR23="X",4,IF('SENARAI SEMAK GURU '!AS23="X",5,IF('SENARAI SEMAK GURU '!AT23="X",6,""))))))</f>
        <v/>
      </c>
      <c r="L32" s="53" t="str">
        <f>IF('SENARAI SEMAK GURU '!AU23="X",1,IF('SENARAI SEMAK GURU '!AV23="X",2,IF('SENARAI SEMAK GURU '!AW23="X",3,IF('SENARAI SEMAK GURU '!AX23="X",4,IF('SENARAI SEMAK GURU '!AY23="X",5,IF('SENARAI SEMAK GURU '!AZ23="X",6,""))))))</f>
        <v/>
      </c>
      <c r="M32" s="53" t="str">
        <f>IF('SENARAI SEMAK GURU '!BA23="X","CEMERLANG",IF('SENARAI SEMAK GURU '!BB23="X","BAIK",IF('SENARAI SEMAK GURU '!BC23="X","MEMUASKAN","")))</f>
        <v/>
      </c>
      <c r="N32" s="53" t="str">
        <f>IF('SENARAI SEMAK GURU '!BD23="X","CEMERLANG",IF('SENARAI SEMAK GURU '!BE23="X","BAIK",IF('SENARAI SEMAK GURU '!BF23="X","MEMUASKAN","")))</f>
        <v/>
      </c>
      <c r="O32" s="53" t="str">
        <f>IF('SENARAI SEMAK GURU '!BG23="X","CEMERLANG",IF('SENARAI SEMAK GURU '!BH23="X","BAIK",IF('SENARAI SEMAK GURU '!BI23="X","MEMUASKAN","")))</f>
        <v/>
      </c>
      <c r="P32" s="155"/>
      <c r="Q32" s="155"/>
      <c r="R32" s="16"/>
      <c r="S32" s="16"/>
      <c r="T32" s="141"/>
      <c r="U32" s="16"/>
      <c r="V32" s="16"/>
      <c r="W32" s="16"/>
      <c r="X32" s="16"/>
      <c r="Y32" s="16"/>
      <c r="Z32" s="16"/>
      <c r="AA32" s="16"/>
      <c r="AB32" s="16"/>
      <c r="AD32" s="103"/>
      <c r="AE32" s="103"/>
    </row>
    <row r="33" spans="1:31" s="17" customFormat="1" ht="24.95" customHeight="1" x14ac:dyDescent="0.25">
      <c r="A33" s="53">
        <v>17</v>
      </c>
      <c r="B33" s="265" t="str">
        <f>'SENARAI SEMAK GURU '!B24</f>
        <v>MURID 17</v>
      </c>
      <c r="C33" s="266">
        <f>'SENARAI SEMAK GURU '!C24</f>
        <v>40307162537</v>
      </c>
      <c r="D33" s="53" t="str">
        <f t="shared" si="0"/>
        <v>L</v>
      </c>
      <c r="E33" s="53" t="str">
        <f>IF('SENARAI SEMAK GURU '!E24="X",1,IF('SENARAI SEMAK GURU '!F24="X",2,IF('SENARAI SEMAK GURU '!G24="X",3,IF('SENARAI SEMAK GURU '!H24="X",4,IF('SENARAI SEMAK GURU '!I24="X",5,IF('SENARAI SEMAK GURU '!J24="X",6,""))))))</f>
        <v/>
      </c>
      <c r="F33" s="53" t="str">
        <f>IF('SENARAI SEMAK GURU '!K24="X",1,IF('SENARAI SEMAK GURU '!L24="X",2,IF('SENARAI SEMAK GURU '!M24="X",3,IF('SENARAI SEMAK GURU '!N24="X",4,IF('SENARAI SEMAK GURU '!O24="X",5,IF('SENARAI SEMAK GURU '!P24="X",6,""))))))</f>
        <v/>
      </c>
      <c r="G33" s="53" t="str">
        <f>IF('SENARAI SEMAK GURU '!Q24="X",1,IF('SENARAI SEMAK GURU '!R24="X",2,IF('SENARAI SEMAK GURU '!S24="X",3,IF('SENARAI SEMAK GURU '!T24="X",4,IF('SENARAI SEMAK GURU '!U24="X",5,IF('SENARAI SEMAK GURU '!V24="X",6,""))))))</f>
        <v/>
      </c>
      <c r="H33" s="53" t="str">
        <f>IF('SENARAI SEMAK GURU '!W24="X",1,IF('SENARAI SEMAK GURU '!X24="X",2,IF('SENARAI SEMAK GURU '!Y24="X",3,IF('SENARAI SEMAK GURU '!Z24="X",4,IF('SENARAI SEMAK GURU '!AA24="X",5,IF('SENARAI SEMAK GURU '!AB24="X",6,""))))))</f>
        <v/>
      </c>
      <c r="I33" s="53" t="str">
        <f>IF('SENARAI SEMAK GURU '!AC24="X",1,IF('SENARAI SEMAK GURU '!AD24="X",2,IF('SENARAI SEMAK GURU '!AE24="X",3,IF('SENARAI SEMAK GURU '!AF24="X",4,IF('SENARAI SEMAK GURU '!AG24="X",5,IF('SENARAI SEMAK GURU '!AH24="X",6,""))))))</f>
        <v/>
      </c>
      <c r="J33" s="53" t="str">
        <f>IF('SENARAI SEMAK GURU '!AI24="X",1,IF('SENARAI SEMAK GURU '!AJ24="X",2,IF('SENARAI SEMAK GURU '!AK24="X",3,IF('SENARAI SEMAK GURU '!AL24="X",4,IF('SENARAI SEMAK GURU '!AM24="X",5,IF('SENARAI SEMAK GURU '!AN24="X",6,""))))))</f>
        <v/>
      </c>
      <c r="K33" s="53" t="str">
        <f>IF('SENARAI SEMAK GURU '!AO24="X",1,IF('SENARAI SEMAK GURU '!AP24="X",2,IF('SENARAI SEMAK GURU '!AQ24="X",3,IF('SENARAI SEMAK GURU '!AR24="X",4,IF('SENARAI SEMAK GURU '!AS24="X",5,IF('SENARAI SEMAK GURU '!AT24="X",6,""))))))</f>
        <v/>
      </c>
      <c r="L33" s="53" t="str">
        <f>IF('SENARAI SEMAK GURU '!AU24="X",1,IF('SENARAI SEMAK GURU '!AV24="X",2,IF('SENARAI SEMAK GURU '!AW24="X",3,IF('SENARAI SEMAK GURU '!AX24="X",4,IF('SENARAI SEMAK GURU '!AY24="X",5,IF('SENARAI SEMAK GURU '!AZ24="X",6,""))))))</f>
        <v/>
      </c>
      <c r="M33" s="53" t="str">
        <f>IF('SENARAI SEMAK GURU '!BA24="X","CEMERLANG",IF('SENARAI SEMAK GURU '!BB24="X","BAIK",IF('SENARAI SEMAK GURU '!BC24="X","MEMUASKAN","")))</f>
        <v/>
      </c>
      <c r="N33" s="53" t="str">
        <f>IF('SENARAI SEMAK GURU '!BD24="X","CEMERLANG",IF('SENARAI SEMAK GURU '!BE24="X","BAIK",IF('SENARAI SEMAK GURU '!BF24="X","MEMUASKAN","")))</f>
        <v/>
      </c>
      <c r="O33" s="53" t="str">
        <f>IF('SENARAI SEMAK GURU '!BG24="X","CEMERLANG",IF('SENARAI SEMAK GURU '!BH24="X","BAIK",IF('SENARAI SEMAK GURU '!BI24="X","MEMUASKAN","")))</f>
        <v/>
      </c>
      <c r="P33" s="155"/>
      <c r="Q33" s="155"/>
      <c r="R33" s="16"/>
      <c r="S33" s="16"/>
      <c r="T33" s="141"/>
      <c r="U33" s="16"/>
      <c r="V33" s="16"/>
      <c r="W33" s="16"/>
      <c r="X33" s="16"/>
      <c r="Y33" s="16"/>
      <c r="Z33" s="16"/>
      <c r="AA33" s="16"/>
      <c r="AB33" s="16"/>
      <c r="AD33" s="103"/>
      <c r="AE33" s="103"/>
    </row>
    <row r="34" spans="1:31" s="17" customFormat="1" ht="24.95" customHeight="1" x14ac:dyDescent="0.25">
      <c r="A34" s="53">
        <v>18</v>
      </c>
      <c r="B34" s="265" t="str">
        <f>'SENARAI SEMAK GURU '!B25</f>
        <v>MURID 18</v>
      </c>
      <c r="C34" s="266">
        <f>'SENARAI SEMAK GURU '!C25</f>
        <v>40307162538</v>
      </c>
      <c r="D34" s="53" t="str">
        <f t="shared" si="0"/>
        <v>P</v>
      </c>
      <c r="E34" s="53" t="str">
        <f>IF('SENARAI SEMAK GURU '!E25="X",1,IF('SENARAI SEMAK GURU '!F25="X",2,IF('SENARAI SEMAK GURU '!G25="X",3,IF('SENARAI SEMAK GURU '!H25="X",4,IF('SENARAI SEMAK GURU '!I25="X",5,IF('SENARAI SEMAK GURU '!J25="X",6,""))))))</f>
        <v/>
      </c>
      <c r="F34" s="53" t="str">
        <f>IF('SENARAI SEMAK GURU '!K25="X",1,IF('SENARAI SEMAK GURU '!L25="X",2,IF('SENARAI SEMAK GURU '!M25="X",3,IF('SENARAI SEMAK GURU '!N25="X",4,IF('SENARAI SEMAK GURU '!O25="X",5,IF('SENARAI SEMAK GURU '!P25="X",6,""))))))</f>
        <v/>
      </c>
      <c r="G34" s="53" t="str">
        <f>IF('SENARAI SEMAK GURU '!Q25="X",1,IF('SENARAI SEMAK GURU '!R25="X",2,IF('SENARAI SEMAK GURU '!S25="X",3,IF('SENARAI SEMAK GURU '!T25="X",4,IF('SENARAI SEMAK GURU '!U25="X",5,IF('SENARAI SEMAK GURU '!V25="X",6,""))))))</f>
        <v/>
      </c>
      <c r="H34" s="53" t="str">
        <f>IF('SENARAI SEMAK GURU '!W25="X",1,IF('SENARAI SEMAK GURU '!X25="X",2,IF('SENARAI SEMAK GURU '!Y25="X",3,IF('SENARAI SEMAK GURU '!Z25="X",4,IF('SENARAI SEMAK GURU '!AA25="X",5,IF('SENARAI SEMAK GURU '!AB25="X",6,""))))))</f>
        <v/>
      </c>
      <c r="I34" s="53" t="str">
        <f>IF('SENARAI SEMAK GURU '!AC25="X",1,IF('SENARAI SEMAK GURU '!AD25="X",2,IF('SENARAI SEMAK GURU '!AE25="X",3,IF('SENARAI SEMAK GURU '!AF25="X",4,IF('SENARAI SEMAK GURU '!AG25="X",5,IF('SENARAI SEMAK GURU '!AH25="X",6,""))))))</f>
        <v/>
      </c>
      <c r="J34" s="53" t="str">
        <f>IF('SENARAI SEMAK GURU '!AI25="X",1,IF('SENARAI SEMAK GURU '!AJ25="X",2,IF('SENARAI SEMAK GURU '!AK25="X",3,IF('SENARAI SEMAK GURU '!AL25="X",4,IF('SENARAI SEMAK GURU '!AM25="X",5,IF('SENARAI SEMAK GURU '!AN25="X",6,""))))))</f>
        <v/>
      </c>
      <c r="K34" s="53" t="str">
        <f>IF('SENARAI SEMAK GURU '!AO25="X",1,IF('SENARAI SEMAK GURU '!AP25="X",2,IF('SENARAI SEMAK GURU '!AQ25="X",3,IF('SENARAI SEMAK GURU '!AR25="X",4,IF('SENARAI SEMAK GURU '!AS25="X",5,IF('SENARAI SEMAK GURU '!AT25="X",6,""))))))</f>
        <v/>
      </c>
      <c r="L34" s="53" t="str">
        <f>IF('SENARAI SEMAK GURU '!AU25="X",1,IF('SENARAI SEMAK GURU '!AV25="X",2,IF('SENARAI SEMAK GURU '!AW25="X",3,IF('SENARAI SEMAK GURU '!AX25="X",4,IF('SENARAI SEMAK GURU '!AY25="X",5,IF('SENARAI SEMAK GURU '!AZ25="X",6,""))))))</f>
        <v/>
      </c>
      <c r="M34" s="53" t="str">
        <f>IF('SENARAI SEMAK GURU '!BA25="X","CEMERLANG",IF('SENARAI SEMAK GURU '!BB25="X","BAIK",IF('SENARAI SEMAK GURU '!BC25="X","MEMUASKAN","")))</f>
        <v/>
      </c>
      <c r="N34" s="53" t="str">
        <f>IF('SENARAI SEMAK GURU '!BD25="X","CEMERLANG",IF('SENARAI SEMAK GURU '!BE25="X","BAIK",IF('SENARAI SEMAK GURU '!BF25="X","MEMUASKAN","")))</f>
        <v/>
      </c>
      <c r="O34" s="53" t="str">
        <f>IF('SENARAI SEMAK GURU '!BG25="X","CEMERLANG",IF('SENARAI SEMAK GURU '!BH25="X","BAIK",IF('SENARAI SEMAK GURU '!BI25="X","MEMUASKAN","")))</f>
        <v/>
      </c>
      <c r="P34" s="155"/>
      <c r="Q34" s="155"/>
      <c r="R34" s="16"/>
      <c r="S34" s="16"/>
      <c r="T34" s="141"/>
      <c r="U34" s="16"/>
      <c r="V34" s="16"/>
      <c r="W34" s="16"/>
      <c r="X34" s="16"/>
      <c r="Y34" s="16"/>
      <c r="Z34" s="16"/>
      <c r="AA34" s="16"/>
      <c r="AB34" s="16"/>
      <c r="AD34" s="103"/>
      <c r="AE34" s="103"/>
    </row>
    <row r="35" spans="1:31" s="17" customFormat="1" ht="24.95" customHeight="1" x14ac:dyDescent="0.25">
      <c r="A35" s="53">
        <v>19</v>
      </c>
      <c r="B35" s="265" t="str">
        <f>'SENARAI SEMAK GURU '!B26</f>
        <v>MURID 19</v>
      </c>
      <c r="C35" s="266">
        <f>'SENARAI SEMAK GURU '!C26</f>
        <v>40307162539</v>
      </c>
      <c r="D35" s="53" t="str">
        <f t="shared" si="0"/>
        <v>L</v>
      </c>
      <c r="E35" s="53" t="str">
        <f>IF('SENARAI SEMAK GURU '!E26="X",1,IF('SENARAI SEMAK GURU '!F26="X",2,IF('SENARAI SEMAK GURU '!G26="X",3,IF('SENARAI SEMAK GURU '!H26="X",4,IF('SENARAI SEMAK GURU '!I26="X",5,IF('SENARAI SEMAK GURU '!J26="X",6,""))))))</f>
        <v/>
      </c>
      <c r="F35" s="53" t="str">
        <f>IF('SENARAI SEMAK GURU '!K26="X",1,IF('SENARAI SEMAK GURU '!L26="X",2,IF('SENARAI SEMAK GURU '!M26="X",3,IF('SENARAI SEMAK GURU '!N26="X",4,IF('SENARAI SEMAK GURU '!O26="X",5,IF('SENARAI SEMAK GURU '!P26="X",6,""))))))</f>
        <v/>
      </c>
      <c r="G35" s="53" t="str">
        <f>IF('SENARAI SEMAK GURU '!Q26="X",1,IF('SENARAI SEMAK GURU '!R26="X",2,IF('SENARAI SEMAK GURU '!S26="X",3,IF('SENARAI SEMAK GURU '!T26="X",4,IF('SENARAI SEMAK GURU '!U26="X",5,IF('SENARAI SEMAK GURU '!V26="X",6,""))))))</f>
        <v/>
      </c>
      <c r="H35" s="53" t="str">
        <f>IF('SENARAI SEMAK GURU '!W26="X",1,IF('SENARAI SEMAK GURU '!X26="X",2,IF('SENARAI SEMAK GURU '!Y26="X",3,IF('SENARAI SEMAK GURU '!Z26="X",4,IF('SENARAI SEMAK GURU '!AA26="X",5,IF('SENARAI SEMAK GURU '!AB26="X",6,""))))))</f>
        <v/>
      </c>
      <c r="I35" s="53" t="str">
        <f>IF('SENARAI SEMAK GURU '!AC26="X",1,IF('SENARAI SEMAK GURU '!AD26="X",2,IF('SENARAI SEMAK GURU '!AE26="X",3,IF('SENARAI SEMAK GURU '!AF26="X",4,IF('SENARAI SEMAK GURU '!AG26="X",5,IF('SENARAI SEMAK GURU '!AH26="X",6,""))))))</f>
        <v/>
      </c>
      <c r="J35" s="53" t="str">
        <f>IF('SENARAI SEMAK GURU '!AI26="X",1,IF('SENARAI SEMAK GURU '!AJ26="X",2,IF('SENARAI SEMAK GURU '!AK26="X",3,IF('SENARAI SEMAK GURU '!AL26="X",4,IF('SENARAI SEMAK GURU '!AM26="X",5,IF('SENARAI SEMAK GURU '!AN26="X",6,""))))))</f>
        <v/>
      </c>
      <c r="K35" s="53" t="str">
        <f>IF('SENARAI SEMAK GURU '!AO26="X",1,IF('SENARAI SEMAK GURU '!AP26="X",2,IF('SENARAI SEMAK GURU '!AQ26="X",3,IF('SENARAI SEMAK GURU '!AR26="X",4,IF('SENARAI SEMAK GURU '!AS26="X",5,IF('SENARAI SEMAK GURU '!AT26="X",6,""))))))</f>
        <v/>
      </c>
      <c r="L35" s="53" t="str">
        <f>IF('SENARAI SEMAK GURU '!AU26="X",1,IF('SENARAI SEMAK GURU '!AV26="X",2,IF('SENARAI SEMAK GURU '!AW26="X",3,IF('SENARAI SEMAK GURU '!AX26="X",4,IF('SENARAI SEMAK GURU '!AY26="X",5,IF('SENARAI SEMAK GURU '!AZ26="X",6,""))))))</f>
        <v/>
      </c>
      <c r="M35" s="53" t="str">
        <f>IF('SENARAI SEMAK GURU '!BA26="X","CEMERLANG",IF('SENARAI SEMAK GURU '!BB26="X","BAIK",IF('SENARAI SEMAK GURU '!BC26="X","MEMUASKAN","")))</f>
        <v/>
      </c>
      <c r="N35" s="53" t="str">
        <f>IF('SENARAI SEMAK GURU '!BD26="X","CEMERLANG",IF('SENARAI SEMAK GURU '!BE26="X","BAIK",IF('SENARAI SEMAK GURU '!BF26="X","MEMUASKAN","")))</f>
        <v/>
      </c>
      <c r="O35" s="53" t="str">
        <f>IF('SENARAI SEMAK GURU '!BG26="X","CEMERLANG",IF('SENARAI SEMAK GURU '!BH26="X","BAIK",IF('SENARAI SEMAK GURU '!BI26="X","MEMUASKAN","")))</f>
        <v/>
      </c>
      <c r="P35" s="155"/>
      <c r="Q35" s="155"/>
      <c r="R35" s="16"/>
      <c r="S35" s="16"/>
      <c r="T35" s="141"/>
      <c r="U35" s="16"/>
      <c r="V35" s="16"/>
      <c r="W35" s="16"/>
      <c r="X35" s="16"/>
      <c r="Y35" s="16"/>
      <c r="Z35" s="16"/>
      <c r="AA35" s="16"/>
      <c r="AB35" s="16"/>
      <c r="AD35" s="103"/>
      <c r="AE35" s="103"/>
    </row>
    <row r="36" spans="1:31" s="17" customFormat="1" ht="24.95" customHeight="1" x14ac:dyDescent="0.25">
      <c r="A36" s="53">
        <v>20</v>
      </c>
      <c r="B36" s="265" t="str">
        <f>'SENARAI SEMAK GURU '!B27</f>
        <v>MURID 20</v>
      </c>
      <c r="C36" s="266">
        <f>'SENARAI SEMAK GURU '!C27</f>
        <v>40307162540</v>
      </c>
      <c r="D36" s="53" t="str">
        <f t="shared" si="0"/>
        <v>P</v>
      </c>
      <c r="E36" s="53" t="str">
        <f>IF('SENARAI SEMAK GURU '!E27="X",1,IF('SENARAI SEMAK GURU '!F27="X",2,IF('SENARAI SEMAK GURU '!G27="X",3,IF('SENARAI SEMAK GURU '!H27="X",4,IF('SENARAI SEMAK GURU '!I27="X",5,IF('SENARAI SEMAK GURU '!J27="X",6,""))))))</f>
        <v/>
      </c>
      <c r="F36" s="53" t="str">
        <f>IF('SENARAI SEMAK GURU '!K27="X",1,IF('SENARAI SEMAK GURU '!L27="X",2,IF('SENARAI SEMAK GURU '!M27="X",3,IF('SENARAI SEMAK GURU '!N27="X",4,IF('SENARAI SEMAK GURU '!O27="X",5,IF('SENARAI SEMAK GURU '!P27="X",6,""))))))</f>
        <v/>
      </c>
      <c r="G36" s="53" t="str">
        <f>IF('SENARAI SEMAK GURU '!Q27="X",1,IF('SENARAI SEMAK GURU '!R27="X",2,IF('SENARAI SEMAK GURU '!S27="X",3,IF('SENARAI SEMAK GURU '!T27="X",4,IF('SENARAI SEMAK GURU '!U27="X",5,IF('SENARAI SEMAK GURU '!V27="X",6,""))))))</f>
        <v/>
      </c>
      <c r="H36" s="53" t="str">
        <f>IF('SENARAI SEMAK GURU '!W27="X",1,IF('SENARAI SEMAK GURU '!X27="X",2,IF('SENARAI SEMAK GURU '!Y27="X",3,IF('SENARAI SEMAK GURU '!Z27="X",4,IF('SENARAI SEMAK GURU '!AA27="X",5,IF('SENARAI SEMAK GURU '!AB27="X",6,""))))))</f>
        <v/>
      </c>
      <c r="I36" s="53" t="str">
        <f>IF('SENARAI SEMAK GURU '!AC27="X",1,IF('SENARAI SEMAK GURU '!AD27="X",2,IF('SENARAI SEMAK GURU '!AE27="X",3,IF('SENARAI SEMAK GURU '!AF27="X",4,IF('SENARAI SEMAK GURU '!AG27="X",5,IF('SENARAI SEMAK GURU '!AH27="X",6,""))))))</f>
        <v/>
      </c>
      <c r="J36" s="53" t="str">
        <f>IF('SENARAI SEMAK GURU '!AI27="X",1,IF('SENARAI SEMAK GURU '!AJ27="X",2,IF('SENARAI SEMAK GURU '!AK27="X",3,IF('SENARAI SEMAK GURU '!AL27="X",4,IF('SENARAI SEMAK GURU '!AM27="X",5,IF('SENARAI SEMAK GURU '!AN27="X",6,""))))))</f>
        <v/>
      </c>
      <c r="K36" s="53" t="str">
        <f>IF('SENARAI SEMAK GURU '!AO27="X",1,IF('SENARAI SEMAK GURU '!AP27="X",2,IF('SENARAI SEMAK GURU '!AQ27="X",3,IF('SENARAI SEMAK GURU '!AR27="X",4,IF('SENARAI SEMAK GURU '!AS27="X",5,IF('SENARAI SEMAK GURU '!AT27="X",6,""))))))</f>
        <v/>
      </c>
      <c r="L36" s="53" t="str">
        <f>IF('SENARAI SEMAK GURU '!AU27="X",1,IF('SENARAI SEMAK GURU '!AV27="X",2,IF('SENARAI SEMAK GURU '!AW27="X",3,IF('SENARAI SEMAK GURU '!AX27="X",4,IF('SENARAI SEMAK GURU '!AY27="X",5,IF('SENARAI SEMAK GURU '!AZ27="X",6,""))))))</f>
        <v/>
      </c>
      <c r="M36" s="53" t="str">
        <f>IF('SENARAI SEMAK GURU '!BA27="X","CEMERLANG",IF('SENARAI SEMAK GURU '!BB27="X","BAIK",IF('SENARAI SEMAK GURU '!BC27="X","MEMUASKAN","")))</f>
        <v/>
      </c>
      <c r="N36" s="53" t="str">
        <f>IF('SENARAI SEMAK GURU '!BD27="X","CEMERLANG",IF('SENARAI SEMAK GURU '!BE27="X","BAIK",IF('SENARAI SEMAK GURU '!BF27="X","MEMUASKAN","")))</f>
        <v/>
      </c>
      <c r="O36" s="53" t="str">
        <f>IF('SENARAI SEMAK GURU '!BG27="X","CEMERLANG",IF('SENARAI SEMAK GURU '!BH27="X","BAIK",IF('SENARAI SEMAK GURU '!BI27="X","MEMUASKAN","")))</f>
        <v/>
      </c>
      <c r="P36" s="155"/>
      <c r="Q36" s="155"/>
      <c r="R36" s="16"/>
      <c r="S36" s="16"/>
      <c r="T36" s="141"/>
      <c r="U36" s="16"/>
      <c r="V36" s="16"/>
      <c r="W36" s="16"/>
      <c r="X36" s="16"/>
      <c r="Y36" s="16"/>
      <c r="Z36" s="16"/>
      <c r="AA36" s="16"/>
      <c r="AB36" s="16"/>
      <c r="AD36" s="103"/>
      <c r="AE36" s="103"/>
    </row>
    <row r="37" spans="1:31" s="17" customFormat="1" ht="24.95" customHeight="1" x14ac:dyDescent="0.25">
      <c r="A37" s="53">
        <v>21</v>
      </c>
      <c r="B37" s="265" t="str">
        <f>'SENARAI SEMAK GURU '!B28</f>
        <v>MURID 21</v>
      </c>
      <c r="C37" s="266">
        <f>'SENARAI SEMAK GURU '!C28</f>
        <v>40307162541</v>
      </c>
      <c r="D37" s="53" t="str">
        <f t="shared" si="0"/>
        <v>L</v>
      </c>
      <c r="E37" s="53" t="str">
        <f>IF('SENARAI SEMAK GURU '!E28="X",1,IF('SENARAI SEMAK GURU '!F28="X",2,IF('SENARAI SEMAK GURU '!G28="X",3,IF('SENARAI SEMAK GURU '!H28="X",4,IF('SENARAI SEMAK GURU '!I28="X",5,IF('SENARAI SEMAK GURU '!J28="X",6,""))))))</f>
        <v/>
      </c>
      <c r="F37" s="53" t="str">
        <f>IF('SENARAI SEMAK GURU '!K28="X",1,IF('SENARAI SEMAK GURU '!L28="X",2,IF('SENARAI SEMAK GURU '!M28="X",3,IF('SENARAI SEMAK GURU '!N28="X",4,IF('SENARAI SEMAK GURU '!O28="X",5,IF('SENARAI SEMAK GURU '!P28="X",6,""))))))</f>
        <v/>
      </c>
      <c r="G37" s="53" t="str">
        <f>IF('SENARAI SEMAK GURU '!Q28="X",1,IF('SENARAI SEMAK GURU '!R28="X",2,IF('SENARAI SEMAK GURU '!S28="X",3,IF('SENARAI SEMAK GURU '!T28="X",4,IF('SENARAI SEMAK GURU '!U28="X",5,IF('SENARAI SEMAK GURU '!V28="X",6,""))))))</f>
        <v/>
      </c>
      <c r="H37" s="53" t="str">
        <f>IF('SENARAI SEMAK GURU '!W28="X",1,IF('SENARAI SEMAK GURU '!X28="X",2,IF('SENARAI SEMAK GURU '!Y28="X",3,IF('SENARAI SEMAK GURU '!Z28="X",4,IF('SENARAI SEMAK GURU '!AA28="X",5,IF('SENARAI SEMAK GURU '!AB28="X",6,""))))))</f>
        <v/>
      </c>
      <c r="I37" s="53" t="str">
        <f>IF('SENARAI SEMAK GURU '!AC28="X",1,IF('SENARAI SEMAK GURU '!AD28="X",2,IF('SENARAI SEMAK GURU '!AE28="X",3,IF('SENARAI SEMAK GURU '!AF28="X",4,IF('SENARAI SEMAK GURU '!AG28="X",5,IF('SENARAI SEMAK GURU '!AH28="X",6,""))))))</f>
        <v/>
      </c>
      <c r="J37" s="53" t="str">
        <f>IF('SENARAI SEMAK GURU '!AI28="X",1,IF('SENARAI SEMAK GURU '!AJ28="X",2,IF('SENARAI SEMAK GURU '!AK28="X",3,IF('SENARAI SEMAK GURU '!AL28="X",4,IF('SENARAI SEMAK GURU '!AM28="X",5,IF('SENARAI SEMAK GURU '!AN28="X",6,""))))))</f>
        <v/>
      </c>
      <c r="K37" s="53" t="str">
        <f>IF('SENARAI SEMAK GURU '!AO28="X",1,IF('SENARAI SEMAK GURU '!AP28="X",2,IF('SENARAI SEMAK GURU '!AQ28="X",3,IF('SENARAI SEMAK GURU '!AR28="X",4,IF('SENARAI SEMAK GURU '!AS28="X",5,IF('SENARAI SEMAK GURU '!AT28="X",6,""))))))</f>
        <v/>
      </c>
      <c r="L37" s="53" t="str">
        <f>IF('SENARAI SEMAK GURU '!AU28="X",1,IF('SENARAI SEMAK GURU '!AV28="X",2,IF('SENARAI SEMAK GURU '!AW28="X",3,IF('SENARAI SEMAK GURU '!AX28="X",4,IF('SENARAI SEMAK GURU '!AY28="X",5,IF('SENARAI SEMAK GURU '!AZ28="X",6,""))))))</f>
        <v/>
      </c>
      <c r="M37" s="53" t="str">
        <f>IF('SENARAI SEMAK GURU '!BA28="X","CEMERLANG",IF('SENARAI SEMAK GURU '!BB28="X","BAIK",IF('SENARAI SEMAK GURU '!BC28="X","MEMUASKAN","")))</f>
        <v/>
      </c>
      <c r="N37" s="53" t="str">
        <f>IF('SENARAI SEMAK GURU '!BD28="X","CEMERLANG",IF('SENARAI SEMAK GURU '!BE28="X","BAIK",IF('SENARAI SEMAK GURU '!BF28="X","MEMUASKAN","")))</f>
        <v/>
      </c>
      <c r="O37" s="53" t="str">
        <f>IF('SENARAI SEMAK GURU '!BG28="X","CEMERLANG",IF('SENARAI SEMAK GURU '!BH28="X","BAIK",IF('SENARAI SEMAK GURU '!BI28="X","MEMUASKAN","")))</f>
        <v/>
      </c>
      <c r="P37" s="155"/>
      <c r="Q37" s="155"/>
      <c r="R37" s="16"/>
      <c r="S37" s="16"/>
      <c r="T37" s="141"/>
      <c r="U37" s="16"/>
      <c r="V37" s="16"/>
      <c r="W37" s="16"/>
      <c r="X37" s="16"/>
      <c r="Y37" s="16"/>
      <c r="Z37" s="16"/>
      <c r="AA37" s="16"/>
      <c r="AB37" s="16"/>
      <c r="AD37" s="103"/>
      <c r="AE37" s="103"/>
    </row>
    <row r="38" spans="1:31" s="17" customFormat="1" ht="24.95" customHeight="1" x14ac:dyDescent="0.25">
      <c r="A38" s="53">
        <v>22</v>
      </c>
      <c r="B38" s="265" t="str">
        <f>'SENARAI SEMAK GURU '!B29</f>
        <v>MURID 22</v>
      </c>
      <c r="C38" s="266">
        <f>'SENARAI SEMAK GURU '!C29</f>
        <v>40307162542</v>
      </c>
      <c r="D38" s="53" t="str">
        <f t="shared" si="0"/>
        <v>P</v>
      </c>
      <c r="E38" s="53" t="str">
        <f>IF('SENARAI SEMAK GURU '!E29="X",1,IF('SENARAI SEMAK GURU '!F29="X",2,IF('SENARAI SEMAK GURU '!G29="X",3,IF('SENARAI SEMAK GURU '!H29="X",4,IF('SENARAI SEMAK GURU '!I29="X",5,IF('SENARAI SEMAK GURU '!J29="X",6,""))))))</f>
        <v/>
      </c>
      <c r="F38" s="53" t="str">
        <f>IF('SENARAI SEMAK GURU '!K29="X",1,IF('SENARAI SEMAK GURU '!L29="X",2,IF('SENARAI SEMAK GURU '!M29="X",3,IF('SENARAI SEMAK GURU '!N29="X",4,IF('SENARAI SEMAK GURU '!O29="X",5,IF('SENARAI SEMAK GURU '!P29="X",6,""))))))</f>
        <v/>
      </c>
      <c r="G38" s="53" t="str">
        <f>IF('SENARAI SEMAK GURU '!Q29="X",1,IF('SENARAI SEMAK GURU '!R29="X",2,IF('SENARAI SEMAK GURU '!S29="X",3,IF('SENARAI SEMAK GURU '!T29="X",4,IF('SENARAI SEMAK GURU '!U29="X",5,IF('SENARAI SEMAK GURU '!V29="X",6,""))))))</f>
        <v/>
      </c>
      <c r="H38" s="53" t="str">
        <f>IF('SENARAI SEMAK GURU '!W29="X",1,IF('SENARAI SEMAK GURU '!X29="X",2,IF('SENARAI SEMAK GURU '!Y29="X",3,IF('SENARAI SEMAK GURU '!Z29="X",4,IF('SENARAI SEMAK GURU '!AA29="X",5,IF('SENARAI SEMAK GURU '!AB29="X",6,""))))))</f>
        <v/>
      </c>
      <c r="I38" s="53" t="str">
        <f>IF('SENARAI SEMAK GURU '!AC29="X",1,IF('SENARAI SEMAK GURU '!AD29="X",2,IF('SENARAI SEMAK GURU '!AE29="X",3,IF('SENARAI SEMAK GURU '!AF29="X",4,IF('SENARAI SEMAK GURU '!AG29="X",5,IF('SENARAI SEMAK GURU '!AH29="X",6,""))))))</f>
        <v/>
      </c>
      <c r="J38" s="53" t="str">
        <f>IF('SENARAI SEMAK GURU '!AI29="X",1,IF('SENARAI SEMAK GURU '!AJ29="X",2,IF('SENARAI SEMAK GURU '!AK29="X",3,IF('SENARAI SEMAK GURU '!AL29="X",4,IF('SENARAI SEMAK GURU '!AM29="X",5,IF('SENARAI SEMAK GURU '!AN29="X",6,""))))))</f>
        <v/>
      </c>
      <c r="K38" s="53" t="str">
        <f>IF('SENARAI SEMAK GURU '!AO29="X",1,IF('SENARAI SEMAK GURU '!AP29="X",2,IF('SENARAI SEMAK GURU '!AQ29="X",3,IF('SENARAI SEMAK GURU '!AR29="X",4,IF('SENARAI SEMAK GURU '!AS29="X",5,IF('SENARAI SEMAK GURU '!AT29="X",6,""))))))</f>
        <v/>
      </c>
      <c r="L38" s="53" t="str">
        <f>IF('SENARAI SEMAK GURU '!AU29="X",1,IF('SENARAI SEMAK GURU '!AV29="X",2,IF('SENARAI SEMAK GURU '!AW29="X",3,IF('SENARAI SEMAK GURU '!AX29="X",4,IF('SENARAI SEMAK GURU '!AY29="X",5,IF('SENARAI SEMAK GURU '!AZ29="X",6,""))))))</f>
        <v/>
      </c>
      <c r="M38" s="53" t="str">
        <f>IF('SENARAI SEMAK GURU '!BA29="X","CEMERLANG",IF('SENARAI SEMAK GURU '!BB29="X","BAIK",IF('SENARAI SEMAK GURU '!BC29="X","MEMUASKAN","")))</f>
        <v/>
      </c>
      <c r="N38" s="53" t="str">
        <f>IF('SENARAI SEMAK GURU '!BD29="X","CEMERLANG",IF('SENARAI SEMAK GURU '!BE29="X","BAIK",IF('SENARAI SEMAK GURU '!BF29="X","MEMUASKAN","")))</f>
        <v/>
      </c>
      <c r="O38" s="53" t="str">
        <f>IF('SENARAI SEMAK GURU '!BG29="X","CEMERLANG",IF('SENARAI SEMAK GURU '!BH29="X","BAIK",IF('SENARAI SEMAK GURU '!BI29="X","MEMUASKAN","")))</f>
        <v/>
      </c>
      <c r="P38" s="155"/>
      <c r="Q38" s="155"/>
      <c r="R38" s="16"/>
      <c r="S38" s="16"/>
      <c r="T38" s="141"/>
      <c r="U38" s="16"/>
      <c r="V38" s="16"/>
      <c r="W38" s="16"/>
      <c r="X38" s="16"/>
      <c r="Y38" s="16"/>
      <c r="Z38" s="16"/>
      <c r="AA38" s="16"/>
      <c r="AB38" s="16"/>
      <c r="AD38" s="103"/>
      <c r="AE38" s="103"/>
    </row>
    <row r="39" spans="1:31" s="17" customFormat="1" ht="24.95" customHeight="1" x14ac:dyDescent="0.25">
      <c r="A39" s="53">
        <v>23</v>
      </c>
      <c r="B39" s="265" t="str">
        <f>'SENARAI SEMAK GURU '!B30</f>
        <v>MURID 23</v>
      </c>
      <c r="C39" s="266">
        <f>'SENARAI SEMAK GURU '!C30</f>
        <v>40307162543</v>
      </c>
      <c r="D39" s="53" t="str">
        <f t="shared" si="0"/>
        <v>L</v>
      </c>
      <c r="E39" s="53" t="str">
        <f>IF('SENARAI SEMAK GURU '!E30="X",1,IF('SENARAI SEMAK GURU '!F30="X",2,IF('SENARAI SEMAK GURU '!G30="X",3,IF('SENARAI SEMAK GURU '!H30="X",4,IF('SENARAI SEMAK GURU '!I30="X",5,IF('SENARAI SEMAK GURU '!J30="X",6,""))))))</f>
        <v/>
      </c>
      <c r="F39" s="53" t="str">
        <f>IF('SENARAI SEMAK GURU '!K30="X",1,IF('SENARAI SEMAK GURU '!L30="X",2,IF('SENARAI SEMAK GURU '!M30="X",3,IF('SENARAI SEMAK GURU '!N30="X",4,IF('SENARAI SEMAK GURU '!O30="X",5,IF('SENARAI SEMAK GURU '!P30="X",6,""))))))</f>
        <v/>
      </c>
      <c r="G39" s="53" t="str">
        <f>IF('SENARAI SEMAK GURU '!Q30="X",1,IF('SENARAI SEMAK GURU '!R30="X",2,IF('SENARAI SEMAK GURU '!S30="X",3,IF('SENARAI SEMAK GURU '!T30="X",4,IF('SENARAI SEMAK GURU '!U30="X",5,IF('SENARAI SEMAK GURU '!V30="X",6,""))))))</f>
        <v/>
      </c>
      <c r="H39" s="53" t="str">
        <f>IF('SENARAI SEMAK GURU '!W30="X",1,IF('SENARAI SEMAK GURU '!X30="X",2,IF('SENARAI SEMAK GURU '!Y30="X",3,IF('SENARAI SEMAK GURU '!Z30="X",4,IF('SENARAI SEMAK GURU '!AA30="X",5,IF('SENARAI SEMAK GURU '!AB30="X",6,""))))))</f>
        <v/>
      </c>
      <c r="I39" s="53" t="str">
        <f>IF('SENARAI SEMAK GURU '!AC30="X",1,IF('SENARAI SEMAK GURU '!AD30="X",2,IF('SENARAI SEMAK GURU '!AE30="X",3,IF('SENARAI SEMAK GURU '!AF30="X",4,IF('SENARAI SEMAK GURU '!AG30="X",5,IF('SENARAI SEMAK GURU '!AH30="X",6,""))))))</f>
        <v/>
      </c>
      <c r="J39" s="53" t="str">
        <f>IF('SENARAI SEMAK GURU '!AI30="X",1,IF('SENARAI SEMAK GURU '!AJ30="X",2,IF('SENARAI SEMAK GURU '!AK30="X",3,IF('SENARAI SEMAK GURU '!AL30="X",4,IF('SENARAI SEMAK GURU '!AM30="X",5,IF('SENARAI SEMAK GURU '!AN30="X",6,""))))))</f>
        <v/>
      </c>
      <c r="K39" s="53" t="str">
        <f>IF('SENARAI SEMAK GURU '!AO30="X",1,IF('SENARAI SEMAK GURU '!AP30="X",2,IF('SENARAI SEMAK GURU '!AQ30="X",3,IF('SENARAI SEMAK GURU '!AR30="X",4,IF('SENARAI SEMAK GURU '!AS30="X",5,IF('SENARAI SEMAK GURU '!AT30="X",6,""))))))</f>
        <v/>
      </c>
      <c r="L39" s="53" t="str">
        <f>IF('SENARAI SEMAK GURU '!AU30="X",1,IF('SENARAI SEMAK GURU '!AV30="X",2,IF('SENARAI SEMAK GURU '!AW30="X",3,IF('SENARAI SEMAK GURU '!AX30="X",4,IF('SENARAI SEMAK GURU '!AY30="X",5,IF('SENARAI SEMAK GURU '!AZ30="X",6,""))))))</f>
        <v/>
      </c>
      <c r="M39" s="53" t="str">
        <f>IF('SENARAI SEMAK GURU '!BA30="X","CEMERLANG",IF('SENARAI SEMAK GURU '!BB30="X","BAIK",IF('SENARAI SEMAK GURU '!BC30="X","MEMUASKAN","")))</f>
        <v/>
      </c>
      <c r="N39" s="53" t="str">
        <f>IF('SENARAI SEMAK GURU '!BD30="X","CEMERLANG",IF('SENARAI SEMAK GURU '!BE30="X","BAIK",IF('SENARAI SEMAK GURU '!BF30="X","MEMUASKAN","")))</f>
        <v/>
      </c>
      <c r="O39" s="53" t="str">
        <f>IF('SENARAI SEMAK GURU '!BG30="X","CEMERLANG",IF('SENARAI SEMAK GURU '!BH30="X","BAIK",IF('SENARAI SEMAK GURU '!BI30="X","MEMUASKAN","")))</f>
        <v/>
      </c>
      <c r="P39" s="155"/>
      <c r="Q39" s="155"/>
      <c r="R39" s="16"/>
      <c r="S39" s="16"/>
      <c r="T39" s="141"/>
      <c r="U39" s="16"/>
      <c r="V39" s="16"/>
      <c r="W39" s="16"/>
      <c r="X39" s="16"/>
      <c r="Y39" s="16"/>
      <c r="Z39" s="16"/>
      <c r="AA39" s="16"/>
      <c r="AB39" s="16"/>
      <c r="AD39" s="103"/>
      <c r="AE39" s="103"/>
    </row>
    <row r="40" spans="1:31" s="17" customFormat="1" ht="24.95" customHeight="1" x14ac:dyDescent="0.25">
      <c r="A40" s="53">
        <v>24</v>
      </c>
      <c r="B40" s="265" t="str">
        <f>'SENARAI SEMAK GURU '!B31</f>
        <v>MURID 24</v>
      </c>
      <c r="C40" s="266">
        <f>'SENARAI SEMAK GURU '!C31</f>
        <v>40307162544</v>
      </c>
      <c r="D40" s="53" t="str">
        <f t="shared" si="0"/>
        <v>P</v>
      </c>
      <c r="E40" s="53" t="str">
        <f>IF('SENARAI SEMAK GURU '!E31="X",1,IF('SENARAI SEMAK GURU '!F31="X",2,IF('SENARAI SEMAK GURU '!G31="X",3,IF('SENARAI SEMAK GURU '!H31="X",4,IF('SENARAI SEMAK GURU '!I31="X",5,IF('SENARAI SEMAK GURU '!J31="X",6,""))))))</f>
        <v/>
      </c>
      <c r="F40" s="53" t="str">
        <f>IF('SENARAI SEMAK GURU '!K31="X",1,IF('SENARAI SEMAK GURU '!L31="X",2,IF('SENARAI SEMAK GURU '!M31="X",3,IF('SENARAI SEMAK GURU '!N31="X",4,IF('SENARAI SEMAK GURU '!O31="X",5,IF('SENARAI SEMAK GURU '!P31="X",6,""))))))</f>
        <v/>
      </c>
      <c r="G40" s="53" t="str">
        <f>IF('SENARAI SEMAK GURU '!Q31="X",1,IF('SENARAI SEMAK GURU '!R31="X",2,IF('SENARAI SEMAK GURU '!S31="X",3,IF('SENARAI SEMAK GURU '!T31="X",4,IF('SENARAI SEMAK GURU '!U31="X",5,IF('SENARAI SEMAK GURU '!V31="X",6,""))))))</f>
        <v/>
      </c>
      <c r="H40" s="53" t="str">
        <f>IF('SENARAI SEMAK GURU '!W31="X",1,IF('SENARAI SEMAK GURU '!X31="X",2,IF('SENARAI SEMAK GURU '!Y31="X",3,IF('SENARAI SEMAK GURU '!Z31="X",4,IF('SENARAI SEMAK GURU '!AA31="X",5,IF('SENARAI SEMAK GURU '!AB31="X",6,""))))))</f>
        <v/>
      </c>
      <c r="I40" s="53" t="str">
        <f>IF('SENARAI SEMAK GURU '!AC31="X",1,IF('SENARAI SEMAK GURU '!AD31="X",2,IF('SENARAI SEMAK GURU '!AE31="X",3,IF('SENARAI SEMAK GURU '!AF31="X",4,IF('SENARAI SEMAK GURU '!AG31="X",5,IF('SENARAI SEMAK GURU '!AH31="X",6,""))))))</f>
        <v/>
      </c>
      <c r="J40" s="53" t="str">
        <f>IF('SENARAI SEMAK GURU '!AI31="X",1,IF('SENARAI SEMAK GURU '!AJ31="X",2,IF('SENARAI SEMAK GURU '!AK31="X",3,IF('SENARAI SEMAK GURU '!AL31="X",4,IF('SENARAI SEMAK GURU '!AM31="X",5,IF('SENARAI SEMAK GURU '!AN31="X",6,""))))))</f>
        <v/>
      </c>
      <c r="K40" s="53" t="str">
        <f>IF('SENARAI SEMAK GURU '!AO31="X",1,IF('SENARAI SEMAK GURU '!AP31="X",2,IF('SENARAI SEMAK GURU '!AQ31="X",3,IF('SENARAI SEMAK GURU '!AR31="X",4,IF('SENARAI SEMAK GURU '!AS31="X",5,IF('SENARAI SEMAK GURU '!AT31="X",6,""))))))</f>
        <v/>
      </c>
      <c r="L40" s="53" t="str">
        <f>IF('SENARAI SEMAK GURU '!AU31="X",1,IF('SENARAI SEMAK GURU '!AV31="X",2,IF('SENARAI SEMAK GURU '!AW31="X",3,IF('SENARAI SEMAK GURU '!AX31="X",4,IF('SENARAI SEMAK GURU '!AY31="X",5,IF('SENARAI SEMAK GURU '!AZ31="X",6,""))))))</f>
        <v/>
      </c>
      <c r="M40" s="53" t="str">
        <f>IF('SENARAI SEMAK GURU '!BA31="X","CEMERLANG",IF('SENARAI SEMAK GURU '!BB31="X","BAIK",IF('SENARAI SEMAK GURU '!BC31="X","MEMUASKAN","")))</f>
        <v/>
      </c>
      <c r="N40" s="53" t="str">
        <f>IF('SENARAI SEMAK GURU '!BD31="X","CEMERLANG",IF('SENARAI SEMAK GURU '!BE31="X","BAIK",IF('SENARAI SEMAK GURU '!BF31="X","MEMUASKAN","")))</f>
        <v/>
      </c>
      <c r="O40" s="53" t="str">
        <f>IF('SENARAI SEMAK GURU '!BG31="X","CEMERLANG",IF('SENARAI SEMAK GURU '!BH31="X","BAIK",IF('SENARAI SEMAK GURU '!BI31="X","MEMUASKAN","")))</f>
        <v/>
      </c>
      <c r="P40" s="155"/>
      <c r="Q40" s="155"/>
      <c r="R40" s="16"/>
      <c r="S40" s="16"/>
      <c r="T40" s="141"/>
      <c r="U40" s="16"/>
      <c r="V40" s="16"/>
      <c r="W40" s="16"/>
      <c r="X40" s="16"/>
      <c r="Y40" s="16"/>
      <c r="Z40" s="16"/>
      <c r="AA40" s="16"/>
      <c r="AB40" s="16"/>
      <c r="AD40" s="103"/>
      <c r="AE40" s="103"/>
    </row>
    <row r="41" spans="1:31" s="17" customFormat="1" ht="24.95" customHeight="1" x14ac:dyDescent="0.25">
      <c r="A41" s="53">
        <v>25</v>
      </c>
      <c r="B41" s="265" t="str">
        <f>'SENARAI SEMAK GURU '!B32</f>
        <v>MURID 25</v>
      </c>
      <c r="C41" s="266">
        <f>'SENARAI SEMAK GURU '!C32</f>
        <v>40307162545</v>
      </c>
      <c r="D41" s="53" t="str">
        <f t="shared" si="0"/>
        <v>L</v>
      </c>
      <c r="E41" s="53" t="str">
        <f>IF('SENARAI SEMAK GURU '!E32="X",1,IF('SENARAI SEMAK GURU '!F32="X",2,IF('SENARAI SEMAK GURU '!G32="X",3,IF('SENARAI SEMAK GURU '!H32="X",4,IF('SENARAI SEMAK GURU '!I32="X",5,IF('SENARAI SEMAK GURU '!J32="X",6,""))))))</f>
        <v/>
      </c>
      <c r="F41" s="53" t="str">
        <f>IF('SENARAI SEMAK GURU '!K32="X",1,IF('SENARAI SEMAK GURU '!L32="X",2,IF('SENARAI SEMAK GURU '!M32="X",3,IF('SENARAI SEMAK GURU '!N32="X",4,IF('SENARAI SEMAK GURU '!O32="X",5,IF('SENARAI SEMAK GURU '!P32="X",6,""))))))</f>
        <v/>
      </c>
      <c r="G41" s="53" t="str">
        <f>IF('SENARAI SEMAK GURU '!Q32="X",1,IF('SENARAI SEMAK GURU '!R32="X",2,IF('SENARAI SEMAK GURU '!S32="X",3,IF('SENARAI SEMAK GURU '!T32="X",4,IF('SENARAI SEMAK GURU '!U32="X",5,IF('SENARAI SEMAK GURU '!V32="X",6,""))))))</f>
        <v/>
      </c>
      <c r="H41" s="53" t="str">
        <f>IF('SENARAI SEMAK GURU '!W32="X",1,IF('SENARAI SEMAK GURU '!X32="X",2,IF('SENARAI SEMAK GURU '!Y32="X",3,IF('SENARAI SEMAK GURU '!Z32="X",4,IF('SENARAI SEMAK GURU '!AA32="X",5,IF('SENARAI SEMAK GURU '!AB32="X",6,""))))))</f>
        <v/>
      </c>
      <c r="I41" s="53" t="str">
        <f>IF('SENARAI SEMAK GURU '!AC32="X",1,IF('SENARAI SEMAK GURU '!AD32="X",2,IF('SENARAI SEMAK GURU '!AE32="X",3,IF('SENARAI SEMAK GURU '!AF32="X",4,IF('SENARAI SEMAK GURU '!AG32="X",5,IF('SENARAI SEMAK GURU '!AH32="X",6,""))))))</f>
        <v/>
      </c>
      <c r="J41" s="53" t="str">
        <f>IF('SENARAI SEMAK GURU '!AI32="X",1,IF('SENARAI SEMAK GURU '!AJ32="X",2,IF('SENARAI SEMAK GURU '!AK32="X",3,IF('SENARAI SEMAK GURU '!AL32="X",4,IF('SENARAI SEMAK GURU '!AM32="X",5,IF('SENARAI SEMAK GURU '!AN32="X",6,""))))))</f>
        <v/>
      </c>
      <c r="K41" s="53" t="str">
        <f>IF('SENARAI SEMAK GURU '!AO32="X",1,IF('SENARAI SEMAK GURU '!AP32="X",2,IF('SENARAI SEMAK GURU '!AQ32="X",3,IF('SENARAI SEMAK GURU '!AR32="X",4,IF('SENARAI SEMAK GURU '!AS32="X",5,IF('SENARAI SEMAK GURU '!AT32="X",6,""))))))</f>
        <v/>
      </c>
      <c r="L41" s="53" t="str">
        <f>IF('SENARAI SEMAK GURU '!AU32="X",1,IF('SENARAI SEMAK GURU '!AV32="X",2,IF('SENARAI SEMAK GURU '!AW32="X",3,IF('SENARAI SEMAK GURU '!AX32="X",4,IF('SENARAI SEMAK GURU '!AY32="X",5,IF('SENARAI SEMAK GURU '!AZ32="X",6,""))))))</f>
        <v/>
      </c>
      <c r="M41" s="53" t="str">
        <f>IF('SENARAI SEMAK GURU '!BA32="X","CEMERLANG",IF('SENARAI SEMAK GURU '!BB32="X","BAIK",IF('SENARAI SEMAK GURU '!BC32="X","MEMUASKAN","")))</f>
        <v/>
      </c>
      <c r="N41" s="53" t="str">
        <f>IF('SENARAI SEMAK GURU '!BD32="X","CEMERLANG",IF('SENARAI SEMAK GURU '!BE32="X","BAIK",IF('SENARAI SEMAK GURU '!BF32="X","MEMUASKAN","")))</f>
        <v/>
      </c>
      <c r="O41" s="53" t="str">
        <f>IF('SENARAI SEMAK GURU '!BG32="X","CEMERLANG",IF('SENARAI SEMAK GURU '!BH32="X","BAIK",IF('SENARAI SEMAK GURU '!BI32="X","MEMUASKAN","")))</f>
        <v/>
      </c>
      <c r="P41" s="155"/>
      <c r="Q41" s="155"/>
      <c r="R41" s="16"/>
      <c r="S41" s="16"/>
      <c r="T41" s="141"/>
      <c r="U41" s="16"/>
      <c r="V41" s="16"/>
      <c r="W41" s="16"/>
      <c r="X41" s="16"/>
      <c r="Y41" s="16"/>
      <c r="Z41" s="16"/>
      <c r="AA41" s="16"/>
      <c r="AB41" s="16"/>
      <c r="AD41" s="103"/>
      <c r="AE41" s="103"/>
    </row>
    <row r="42" spans="1:31" s="17" customFormat="1" ht="24.95" customHeight="1" x14ac:dyDescent="0.25">
      <c r="A42" s="53">
        <v>26</v>
      </c>
      <c r="B42" s="265" t="str">
        <f>'SENARAI SEMAK GURU '!B33</f>
        <v>MURID 26</v>
      </c>
      <c r="C42" s="266">
        <f>'SENARAI SEMAK GURU '!C33</f>
        <v>40307162546</v>
      </c>
      <c r="D42" s="53" t="str">
        <f t="shared" si="0"/>
        <v>P</v>
      </c>
      <c r="E42" s="53" t="str">
        <f>IF('SENARAI SEMAK GURU '!E33="X",1,IF('SENARAI SEMAK GURU '!F33="X",2,IF('SENARAI SEMAK GURU '!G33="X",3,IF('SENARAI SEMAK GURU '!H33="X",4,IF('SENARAI SEMAK GURU '!I33="X",5,IF('SENARAI SEMAK GURU '!J33="X",6,""))))))</f>
        <v/>
      </c>
      <c r="F42" s="53" t="str">
        <f>IF('SENARAI SEMAK GURU '!K33="X",1,IF('SENARAI SEMAK GURU '!L33="X",2,IF('SENARAI SEMAK GURU '!M33="X",3,IF('SENARAI SEMAK GURU '!N33="X",4,IF('SENARAI SEMAK GURU '!O33="X",5,IF('SENARAI SEMAK GURU '!P33="X",6,""))))))</f>
        <v/>
      </c>
      <c r="G42" s="53" t="str">
        <f>IF('SENARAI SEMAK GURU '!Q33="X",1,IF('SENARAI SEMAK GURU '!R33="X",2,IF('SENARAI SEMAK GURU '!S33="X",3,IF('SENARAI SEMAK GURU '!T33="X",4,IF('SENARAI SEMAK GURU '!U33="X",5,IF('SENARAI SEMAK GURU '!V33="X",6,""))))))</f>
        <v/>
      </c>
      <c r="H42" s="53" t="str">
        <f>IF('SENARAI SEMAK GURU '!W33="X",1,IF('SENARAI SEMAK GURU '!X33="X",2,IF('SENARAI SEMAK GURU '!Y33="X",3,IF('SENARAI SEMAK GURU '!Z33="X",4,IF('SENARAI SEMAK GURU '!AA33="X",5,IF('SENARAI SEMAK GURU '!AB33="X",6,""))))))</f>
        <v/>
      </c>
      <c r="I42" s="53" t="str">
        <f>IF('SENARAI SEMAK GURU '!AC33="X",1,IF('SENARAI SEMAK GURU '!AD33="X",2,IF('SENARAI SEMAK GURU '!AE33="X",3,IF('SENARAI SEMAK GURU '!AF33="X",4,IF('SENARAI SEMAK GURU '!AG33="X",5,IF('SENARAI SEMAK GURU '!AH33="X",6,""))))))</f>
        <v/>
      </c>
      <c r="J42" s="53" t="str">
        <f>IF('SENARAI SEMAK GURU '!AI33="X",1,IF('SENARAI SEMAK GURU '!AJ33="X",2,IF('SENARAI SEMAK GURU '!AK33="X",3,IF('SENARAI SEMAK GURU '!AL33="X",4,IF('SENARAI SEMAK GURU '!AM33="X",5,IF('SENARAI SEMAK GURU '!AN33="X",6,""))))))</f>
        <v/>
      </c>
      <c r="K42" s="53" t="str">
        <f>IF('SENARAI SEMAK GURU '!AO33="X",1,IF('SENARAI SEMAK GURU '!AP33="X",2,IF('SENARAI SEMAK GURU '!AQ33="X",3,IF('SENARAI SEMAK GURU '!AR33="X",4,IF('SENARAI SEMAK GURU '!AS33="X",5,IF('SENARAI SEMAK GURU '!AT33="X",6,""))))))</f>
        <v/>
      </c>
      <c r="L42" s="53" t="str">
        <f>IF('SENARAI SEMAK GURU '!AU33="X",1,IF('SENARAI SEMAK GURU '!AV33="X",2,IF('SENARAI SEMAK GURU '!AW33="X",3,IF('SENARAI SEMAK GURU '!AX33="X",4,IF('SENARAI SEMAK GURU '!AY33="X",5,IF('SENARAI SEMAK GURU '!AZ33="X",6,""))))))</f>
        <v/>
      </c>
      <c r="M42" s="53" t="str">
        <f>IF('SENARAI SEMAK GURU '!BA33="X","CEMERLANG",IF('SENARAI SEMAK GURU '!BB33="X","BAIK",IF('SENARAI SEMAK GURU '!BC33="X","MEMUASKAN","")))</f>
        <v/>
      </c>
      <c r="N42" s="53" t="str">
        <f>IF('SENARAI SEMAK GURU '!BD33="X","CEMERLANG",IF('SENARAI SEMAK GURU '!BE33="X","BAIK",IF('SENARAI SEMAK GURU '!BF33="X","MEMUASKAN","")))</f>
        <v/>
      </c>
      <c r="O42" s="53" t="str">
        <f>IF('SENARAI SEMAK GURU '!BG33="X","CEMERLANG",IF('SENARAI SEMAK GURU '!BH33="X","BAIK",IF('SENARAI SEMAK GURU '!BI33="X","MEMUASKAN","")))</f>
        <v/>
      </c>
      <c r="P42" s="155"/>
      <c r="Q42" s="155"/>
      <c r="R42" s="16"/>
      <c r="S42" s="16"/>
      <c r="T42" s="141"/>
      <c r="U42" s="16"/>
      <c r="V42" s="16"/>
      <c r="W42" s="16"/>
      <c r="X42" s="16"/>
      <c r="Y42" s="16"/>
      <c r="Z42" s="16"/>
      <c r="AA42" s="16"/>
      <c r="AB42" s="16"/>
      <c r="AD42" s="103"/>
      <c r="AE42" s="103"/>
    </row>
    <row r="43" spans="1:31" s="17" customFormat="1" ht="24.95" customHeight="1" x14ac:dyDescent="0.25">
      <c r="A43" s="53">
        <v>27</v>
      </c>
      <c r="B43" s="265" t="str">
        <f>'SENARAI SEMAK GURU '!B34</f>
        <v>MURID 27</v>
      </c>
      <c r="C43" s="266">
        <f>'SENARAI SEMAK GURU '!C34</f>
        <v>40307162547</v>
      </c>
      <c r="D43" s="53" t="str">
        <f t="shared" si="0"/>
        <v>L</v>
      </c>
      <c r="E43" s="53" t="str">
        <f>IF('SENARAI SEMAK GURU '!E34="X",1,IF('SENARAI SEMAK GURU '!F34="X",2,IF('SENARAI SEMAK GURU '!G34="X",3,IF('SENARAI SEMAK GURU '!H34="X",4,IF('SENARAI SEMAK GURU '!I34="X",5,IF('SENARAI SEMAK GURU '!J34="X",6,""))))))</f>
        <v/>
      </c>
      <c r="F43" s="53" t="str">
        <f>IF('SENARAI SEMAK GURU '!K34="X",1,IF('SENARAI SEMAK GURU '!L34="X",2,IF('SENARAI SEMAK GURU '!M34="X",3,IF('SENARAI SEMAK GURU '!N34="X",4,IF('SENARAI SEMAK GURU '!O34="X",5,IF('SENARAI SEMAK GURU '!P34="X",6,""))))))</f>
        <v/>
      </c>
      <c r="G43" s="53" t="str">
        <f>IF('SENARAI SEMAK GURU '!Q34="X",1,IF('SENARAI SEMAK GURU '!R34="X",2,IF('SENARAI SEMAK GURU '!S34="X",3,IF('SENARAI SEMAK GURU '!T34="X",4,IF('SENARAI SEMAK GURU '!U34="X",5,IF('SENARAI SEMAK GURU '!V34="X",6,""))))))</f>
        <v/>
      </c>
      <c r="H43" s="53" t="str">
        <f>IF('SENARAI SEMAK GURU '!W34="X",1,IF('SENARAI SEMAK GURU '!X34="X",2,IF('SENARAI SEMAK GURU '!Y34="X",3,IF('SENARAI SEMAK GURU '!Z34="X",4,IF('SENARAI SEMAK GURU '!AA34="X",5,IF('SENARAI SEMAK GURU '!AB34="X",6,""))))))</f>
        <v/>
      </c>
      <c r="I43" s="53" t="str">
        <f>IF('SENARAI SEMAK GURU '!AC34="X",1,IF('SENARAI SEMAK GURU '!AD34="X",2,IF('SENARAI SEMAK GURU '!AE34="X",3,IF('SENARAI SEMAK GURU '!AF34="X",4,IF('SENARAI SEMAK GURU '!AG34="X",5,IF('SENARAI SEMAK GURU '!AH34="X",6,""))))))</f>
        <v/>
      </c>
      <c r="J43" s="53" t="str">
        <f>IF('SENARAI SEMAK GURU '!AI34="X",1,IF('SENARAI SEMAK GURU '!AJ34="X",2,IF('SENARAI SEMAK GURU '!AK34="X",3,IF('SENARAI SEMAK GURU '!AL34="X",4,IF('SENARAI SEMAK GURU '!AM34="X",5,IF('SENARAI SEMAK GURU '!AN34="X",6,""))))))</f>
        <v/>
      </c>
      <c r="K43" s="53" t="str">
        <f>IF('SENARAI SEMAK GURU '!AO34="X",1,IF('SENARAI SEMAK GURU '!AP34="X",2,IF('SENARAI SEMAK GURU '!AQ34="X",3,IF('SENARAI SEMAK GURU '!AR34="X",4,IF('SENARAI SEMAK GURU '!AS34="X",5,IF('SENARAI SEMAK GURU '!AT34="X",6,""))))))</f>
        <v/>
      </c>
      <c r="L43" s="53" t="str">
        <f>IF('SENARAI SEMAK GURU '!AU34="X",1,IF('SENARAI SEMAK GURU '!AV34="X",2,IF('SENARAI SEMAK GURU '!AW34="X",3,IF('SENARAI SEMAK GURU '!AX34="X",4,IF('SENARAI SEMAK GURU '!AY34="X",5,IF('SENARAI SEMAK GURU '!AZ34="X",6,""))))))</f>
        <v/>
      </c>
      <c r="M43" s="53" t="str">
        <f>IF('SENARAI SEMAK GURU '!BA34="X","CEMERLANG",IF('SENARAI SEMAK GURU '!BB34="X","BAIK",IF('SENARAI SEMAK GURU '!BC34="X","MEMUASKAN","")))</f>
        <v/>
      </c>
      <c r="N43" s="53" t="str">
        <f>IF('SENARAI SEMAK GURU '!BD34="X","CEMERLANG",IF('SENARAI SEMAK GURU '!BE34="X","BAIK",IF('SENARAI SEMAK GURU '!BF34="X","MEMUASKAN","")))</f>
        <v/>
      </c>
      <c r="O43" s="53" t="str">
        <f>IF('SENARAI SEMAK GURU '!BG34="X","CEMERLANG",IF('SENARAI SEMAK GURU '!BH34="X","BAIK",IF('SENARAI SEMAK GURU '!BI34="X","MEMUASKAN","")))</f>
        <v/>
      </c>
      <c r="P43" s="155"/>
      <c r="Q43" s="155"/>
      <c r="R43" s="16"/>
      <c r="S43" s="16"/>
      <c r="T43" s="141"/>
      <c r="U43" s="16"/>
      <c r="V43" s="16"/>
      <c r="W43" s="16"/>
      <c r="X43" s="16"/>
      <c r="Y43" s="16"/>
      <c r="Z43" s="16"/>
      <c r="AA43" s="16"/>
      <c r="AB43" s="16"/>
      <c r="AD43" s="103"/>
      <c r="AE43" s="103"/>
    </row>
    <row r="44" spans="1:31" s="17" customFormat="1" ht="24.95" customHeight="1" x14ac:dyDescent="0.25">
      <c r="A44" s="53">
        <v>28</v>
      </c>
      <c r="B44" s="265" t="str">
        <f>'SENARAI SEMAK GURU '!B35</f>
        <v>MURID 28</v>
      </c>
      <c r="C44" s="266">
        <f>'SENARAI SEMAK GURU '!C35</f>
        <v>40307162548</v>
      </c>
      <c r="D44" s="53" t="str">
        <f t="shared" si="0"/>
        <v>P</v>
      </c>
      <c r="E44" s="53" t="str">
        <f>IF('SENARAI SEMAK GURU '!E35="X",1,IF('SENARAI SEMAK GURU '!F35="X",2,IF('SENARAI SEMAK GURU '!G35="X",3,IF('SENARAI SEMAK GURU '!H35="X",4,IF('SENARAI SEMAK GURU '!I35="X",5,IF('SENARAI SEMAK GURU '!J35="X",6,""))))))</f>
        <v/>
      </c>
      <c r="F44" s="53" t="str">
        <f>IF('SENARAI SEMAK GURU '!K35="X",1,IF('SENARAI SEMAK GURU '!L35="X",2,IF('SENARAI SEMAK GURU '!M35="X",3,IF('SENARAI SEMAK GURU '!N35="X",4,IF('SENARAI SEMAK GURU '!O35="X",5,IF('SENARAI SEMAK GURU '!P35="X",6,""))))))</f>
        <v/>
      </c>
      <c r="G44" s="53" t="str">
        <f>IF('SENARAI SEMAK GURU '!Q35="X",1,IF('SENARAI SEMAK GURU '!R35="X",2,IF('SENARAI SEMAK GURU '!S35="X",3,IF('SENARAI SEMAK GURU '!T35="X",4,IF('SENARAI SEMAK GURU '!U35="X",5,IF('SENARAI SEMAK GURU '!V35="X",6,""))))))</f>
        <v/>
      </c>
      <c r="H44" s="53" t="str">
        <f>IF('SENARAI SEMAK GURU '!W35="X",1,IF('SENARAI SEMAK GURU '!X35="X",2,IF('SENARAI SEMAK GURU '!Y35="X",3,IF('SENARAI SEMAK GURU '!Z35="X",4,IF('SENARAI SEMAK GURU '!AA35="X",5,IF('SENARAI SEMAK GURU '!AB35="X",6,""))))))</f>
        <v/>
      </c>
      <c r="I44" s="53" t="str">
        <f>IF('SENARAI SEMAK GURU '!AC35="X",1,IF('SENARAI SEMAK GURU '!AD35="X",2,IF('SENARAI SEMAK GURU '!AE35="X",3,IF('SENARAI SEMAK GURU '!AF35="X",4,IF('SENARAI SEMAK GURU '!AG35="X",5,IF('SENARAI SEMAK GURU '!AH35="X",6,""))))))</f>
        <v/>
      </c>
      <c r="J44" s="53" t="str">
        <f>IF('SENARAI SEMAK GURU '!AI35="X",1,IF('SENARAI SEMAK GURU '!AJ35="X",2,IF('SENARAI SEMAK GURU '!AK35="X",3,IF('SENARAI SEMAK GURU '!AL35="X",4,IF('SENARAI SEMAK GURU '!AM35="X",5,IF('SENARAI SEMAK GURU '!AN35="X",6,""))))))</f>
        <v/>
      </c>
      <c r="K44" s="53" t="str">
        <f>IF('SENARAI SEMAK GURU '!AO35="X",1,IF('SENARAI SEMAK GURU '!AP35="X",2,IF('SENARAI SEMAK GURU '!AQ35="X",3,IF('SENARAI SEMAK GURU '!AR35="X",4,IF('SENARAI SEMAK GURU '!AS35="X",5,IF('SENARAI SEMAK GURU '!AT35="X",6,""))))))</f>
        <v/>
      </c>
      <c r="L44" s="53" t="str">
        <f>IF('SENARAI SEMAK GURU '!AU35="X",1,IF('SENARAI SEMAK GURU '!AV35="X",2,IF('SENARAI SEMAK GURU '!AW35="X",3,IF('SENARAI SEMAK GURU '!AX35="X",4,IF('SENARAI SEMAK GURU '!AY35="X",5,IF('SENARAI SEMAK GURU '!AZ35="X",6,""))))))</f>
        <v/>
      </c>
      <c r="M44" s="53" t="str">
        <f>IF('SENARAI SEMAK GURU '!BA35="X","CEMERLANG",IF('SENARAI SEMAK GURU '!BB35="X","BAIK",IF('SENARAI SEMAK GURU '!BC35="X","MEMUASKAN","")))</f>
        <v/>
      </c>
      <c r="N44" s="53" t="str">
        <f>IF('SENARAI SEMAK GURU '!BD35="X","CEMERLANG",IF('SENARAI SEMAK GURU '!BE35="X","BAIK",IF('SENARAI SEMAK GURU '!BF35="X","MEMUASKAN","")))</f>
        <v/>
      </c>
      <c r="O44" s="53" t="str">
        <f>IF('SENARAI SEMAK GURU '!BG35="X","CEMERLANG",IF('SENARAI SEMAK GURU '!BH35="X","BAIK",IF('SENARAI SEMAK GURU '!BI35="X","MEMUASKAN","")))</f>
        <v/>
      </c>
      <c r="P44" s="155"/>
      <c r="Q44" s="155"/>
      <c r="R44" s="16"/>
      <c r="S44" s="16"/>
      <c r="T44" s="141"/>
      <c r="U44" s="16"/>
      <c r="V44" s="16"/>
      <c r="W44" s="16"/>
      <c r="X44" s="16"/>
      <c r="Y44" s="16"/>
      <c r="Z44" s="16"/>
      <c r="AA44" s="16"/>
      <c r="AB44" s="16"/>
      <c r="AD44" s="103"/>
      <c r="AE44" s="103"/>
    </row>
    <row r="45" spans="1:31" s="17" customFormat="1" ht="24.95" customHeight="1" x14ac:dyDescent="0.25">
      <c r="A45" s="53">
        <v>29</v>
      </c>
      <c r="B45" s="265" t="str">
        <f>'SENARAI SEMAK GURU '!B36</f>
        <v>MURID 29</v>
      </c>
      <c r="C45" s="266">
        <f>'SENARAI SEMAK GURU '!C36</f>
        <v>40307162549</v>
      </c>
      <c r="D45" s="53" t="str">
        <f t="shared" si="0"/>
        <v>L</v>
      </c>
      <c r="E45" s="53" t="str">
        <f>IF('SENARAI SEMAK GURU '!E36="X",1,IF('SENARAI SEMAK GURU '!F36="X",2,IF('SENARAI SEMAK GURU '!G36="X",3,IF('SENARAI SEMAK GURU '!H36="X",4,IF('SENARAI SEMAK GURU '!I36="X",5,IF('SENARAI SEMAK GURU '!J36="X",6,""))))))</f>
        <v/>
      </c>
      <c r="F45" s="53" t="str">
        <f>IF('SENARAI SEMAK GURU '!K36="X",1,IF('SENARAI SEMAK GURU '!L36="X",2,IF('SENARAI SEMAK GURU '!M36="X",3,IF('SENARAI SEMAK GURU '!N36="X",4,IF('SENARAI SEMAK GURU '!O36="X",5,IF('SENARAI SEMAK GURU '!P36="X",6,""))))))</f>
        <v/>
      </c>
      <c r="G45" s="53" t="str">
        <f>IF('SENARAI SEMAK GURU '!Q36="X",1,IF('SENARAI SEMAK GURU '!R36="X",2,IF('SENARAI SEMAK GURU '!S36="X",3,IF('SENARAI SEMAK GURU '!T36="X",4,IF('SENARAI SEMAK GURU '!U36="X",5,IF('SENARAI SEMAK GURU '!V36="X",6,""))))))</f>
        <v/>
      </c>
      <c r="H45" s="53" t="str">
        <f>IF('SENARAI SEMAK GURU '!W36="X",1,IF('SENARAI SEMAK GURU '!X36="X",2,IF('SENARAI SEMAK GURU '!Y36="X",3,IF('SENARAI SEMAK GURU '!Z36="X",4,IF('SENARAI SEMAK GURU '!AA36="X",5,IF('SENARAI SEMAK GURU '!AB36="X",6,""))))))</f>
        <v/>
      </c>
      <c r="I45" s="53" t="str">
        <f>IF('SENARAI SEMAK GURU '!AC36="X",1,IF('SENARAI SEMAK GURU '!AD36="X",2,IF('SENARAI SEMAK GURU '!AE36="X",3,IF('SENARAI SEMAK GURU '!AF36="X",4,IF('SENARAI SEMAK GURU '!AG36="X",5,IF('SENARAI SEMAK GURU '!AH36="X",6,""))))))</f>
        <v/>
      </c>
      <c r="J45" s="53" t="str">
        <f>IF('SENARAI SEMAK GURU '!AI36="X",1,IF('SENARAI SEMAK GURU '!AJ36="X",2,IF('SENARAI SEMAK GURU '!AK36="X",3,IF('SENARAI SEMAK GURU '!AL36="X",4,IF('SENARAI SEMAK GURU '!AM36="X",5,IF('SENARAI SEMAK GURU '!AN36="X",6,""))))))</f>
        <v/>
      </c>
      <c r="K45" s="53" t="str">
        <f>IF('SENARAI SEMAK GURU '!AO36="X",1,IF('SENARAI SEMAK GURU '!AP36="X",2,IF('SENARAI SEMAK GURU '!AQ36="X",3,IF('SENARAI SEMAK GURU '!AR36="X",4,IF('SENARAI SEMAK GURU '!AS36="X",5,IF('SENARAI SEMAK GURU '!AT36="X",6,""))))))</f>
        <v/>
      </c>
      <c r="L45" s="53" t="str">
        <f>IF('SENARAI SEMAK GURU '!AU36="X",1,IF('SENARAI SEMAK GURU '!AV36="X",2,IF('SENARAI SEMAK GURU '!AW36="X",3,IF('SENARAI SEMAK GURU '!AX36="X",4,IF('SENARAI SEMAK GURU '!AY36="X",5,IF('SENARAI SEMAK GURU '!AZ36="X",6,""))))))</f>
        <v/>
      </c>
      <c r="M45" s="53" t="str">
        <f>IF('SENARAI SEMAK GURU '!BA36="X","CEMERLANG",IF('SENARAI SEMAK GURU '!BB36="X","BAIK",IF('SENARAI SEMAK GURU '!BC36="X","MEMUASKAN","")))</f>
        <v/>
      </c>
      <c r="N45" s="53" t="str">
        <f>IF('SENARAI SEMAK GURU '!BD36="X","CEMERLANG",IF('SENARAI SEMAK GURU '!BE36="X","BAIK",IF('SENARAI SEMAK GURU '!BF36="X","MEMUASKAN","")))</f>
        <v/>
      </c>
      <c r="O45" s="53" t="str">
        <f>IF('SENARAI SEMAK GURU '!BG36="X","CEMERLANG",IF('SENARAI SEMAK GURU '!BH36="X","BAIK",IF('SENARAI SEMAK GURU '!BI36="X","MEMUASKAN","")))</f>
        <v/>
      </c>
      <c r="P45" s="155"/>
      <c r="Q45" s="155"/>
      <c r="R45" s="16"/>
      <c r="S45" s="16"/>
      <c r="T45" s="141"/>
      <c r="U45" s="16"/>
      <c r="V45" s="16"/>
      <c r="W45" s="16"/>
      <c r="X45" s="16"/>
      <c r="Y45" s="16"/>
      <c r="Z45" s="16"/>
      <c r="AA45" s="16"/>
      <c r="AB45" s="16"/>
      <c r="AD45" s="103"/>
      <c r="AE45" s="103"/>
    </row>
    <row r="46" spans="1:31" s="17" customFormat="1" ht="24.95" customHeight="1" x14ac:dyDescent="0.25">
      <c r="A46" s="53">
        <v>30</v>
      </c>
      <c r="B46" s="265" t="str">
        <f>'SENARAI SEMAK GURU '!B37</f>
        <v>MURID 30</v>
      </c>
      <c r="C46" s="266">
        <f>'SENARAI SEMAK GURU '!C37</f>
        <v>40307162550</v>
      </c>
      <c r="D46" s="53" t="str">
        <f t="shared" si="0"/>
        <v>P</v>
      </c>
      <c r="E46" s="53" t="str">
        <f>IF('SENARAI SEMAK GURU '!E37="X",1,IF('SENARAI SEMAK GURU '!F37="X",2,IF('SENARAI SEMAK GURU '!G37="X",3,IF('SENARAI SEMAK GURU '!H37="X",4,IF('SENARAI SEMAK GURU '!I37="X",5,IF('SENARAI SEMAK GURU '!J37="X",6,""))))))</f>
        <v/>
      </c>
      <c r="F46" s="53" t="str">
        <f>IF('SENARAI SEMAK GURU '!K37="X",1,IF('SENARAI SEMAK GURU '!L37="X",2,IF('SENARAI SEMAK GURU '!M37="X",3,IF('SENARAI SEMAK GURU '!N37="X",4,IF('SENARAI SEMAK GURU '!O37="X",5,IF('SENARAI SEMAK GURU '!P37="X",6,""))))))</f>
        <v/>
      </c>
      <c r="G46" s="53" t="str">
        <f>IF('SENARAI SEMAK GURU '!Q37="X",1,IF('SENARAI SEMAK GURU '!R37="X",2,IF('SENARAI SEMAK GURU '!S37="X",3,IF('SENARAI SEMAK GURU '!T37="X",4,IF('SENARAI SEMAK GURU '!U37="X",5,IF('SENARAI SEMAK GURU '!V37="X",6,""))))))</f>
        <v/>
      </c>
      <c r="H46" s="53" t="str">
        <f>IF('SENARAI SEMAK GURU '!W37="X",1,IF('SENARAI SEMAK GURU '!X37="X",2,IF('SENARAI SEMAK GURU '!Y37="X",3,IF('SENARAI SEMAK GURU '!Z37="X",4,IF('SENARAI SEMAK GURU '!AA37="X",5,IF('SENARAI SEMAK GURU '!AB37="X",6,""))))))</f>
        <v/>
      </c>
      <c r="I46" s="53" t="str">
        <f>IF('SENARAI SEMAK GURU '!AC37="X",1,IF('SENARAI SEMAK GURU '!AD37="X",2,IF('SENARAI SEMAK GURU '!AE37="X",3,IF('SENARAI SEMAK GURU '!AF37="X",4,IF('SENARAI SEMAK GURU '!AG37="X",5,IF('SENARAI SEMAK GURU '!AH37="X",6,""))))))</f>
        <v/>
      </c>
      <c r="J46" s="53" t="str">
        <f>IF('SENARAI SEMAK GURU '!AI37="X",1,IF('SENARAI SEMAK GURU '!AJ37="X",2,IF('SENARAI SEMAK GURU '!AK37="X",3,IF('SENARAI SEMAK GURU '!AL37="X",4,IF('SENARAI SEMAK GURU '!AM37="X",5,IF('SENARAI SEMAK GURU '!AN37="X",6,""))))))</f>
        <v/>
      </c>
      <c r="K46" s="53" t="str">
        <f>IF('SENARAI SEMAK GURU '!AO37="X",1,IF('SENARAI SEMAK GURU '!AP37="X",2,IF('SENARAI SEMAK GURU '!AQ37="X",3,IF('SENARAI SEMAK GURU '!AR37="X",4,IF('SENARAI SEMAK GURU '!AS37="X",5,IF('SENARAI SEMAK GURU '!AT37="X",6,""))))))</f>
        <v/>
      </c>
      <c r="L46" s="53" t="str">
        <f>IF('SENARAI SEMAK GURU '!AU37="X",1,IF('SENARAI SEMAK GURU '!AV37="X",2,IF('SENARAI SEMAK GURU '!AW37="X",3,IF('SENARAI SEMAK GURU '!AX37="X",4,IF('SENARAI SEMAK GURU '!AY37="X",5,IF('SENARAI SEMAK GURU '!AZ37="X",6,""))))))</f>
        <v/>
      </c>
      <c r="M46" s="53" t="str">
        <f>IF('SENARAI SEMAK GURU '!BA37="X","CEMERLANG",IF('SENARAI SEMAK GURU '!BB37="X","BAIK",IF('SENARAI SEMAK GURU '!BC37="X","MEMUASKAN","")))</f>
        <v/>
      </c>
      <c r="N46" s="53" t="str">
        <f>IF('SENARAI SEMAK GURU '!BD37="X","CEMERLANG",IF('SENARAI SEMAK GURU '!BE37="X","BAIK",IF('SENARAI SEMAK GURU '!BF37="X","MEMUASKAN","")))</f>
        <v/>
      </c>
      <c r="O46" s="53" t="str">
        <f>IF('SENARAI SEMAK GURU '!BG37="X","CEMERLANG",IF('SENARAI SEMAK GURU '!BH37="X","BAIK",IF('SENARAI SEMAK GURU '!BI37="X","MEMUASKAN","")))</f>
        <v/>
      </c>
      <c r="P46" s="155"/>
      <c r="Q46" s="155"/>
      <c r="R46" s="16"/>
      <c r="S46" s="16"/>
      <c r="T46" s="141"/>
      <c r="U46" s="16"/>
      <c r="V46" s="16"/>
      <c r="W46" s="16"/>
      <c r="X46" s="16"/>
      <c r="Y46" s="16"/>
      <c r="Z46" s="16"/>
      <c r="AA46" s="16"/>
      <c r="AB46" s="16"/>
      <c r="AD46" s="103"/>
      <c r="AE46" s="103"/>
    </row>
    <row r="47" spans="1:31" s="17" customFormat="1" ht="24.95" customHeight="1" x14ac:dyDescent="0.25">
      <c r="A47" s="53">
        <v>31</v>
      </c>
      <c r="B47" s="265" t="str">
        <f>'SENARAI SEMAK GURU '!B38</f>
        <v>MURID 31</v>
      </c>
      <c r="C47" s="266">
        <f>'SENARAI SEMAK GURU '!C38</f>
        <v>40307162551</v>
      </c>
      <c r="D47" s="53" t="str">
        <f t="shared" si="0"/>
        <v>L</v>
      </c>
      <c r="E47" s="53" t="str">
        <f>IF('SENARAI SEMAK GURU '!E38="X",1,IF('SENARAI SEMAK GURU '!F38="X",2,IF('SENARAI SEMAK GURU '!G38="X",3,IF('SENARAI SEMAK GURU '!H38="X",4,IF('SENARAI SEMAK GURU '!I38="X",5,IF('SENARAI SEMAK GURU '!J38="X",6,""))))))</f>
        <v/>
      </c>
      <c r="F47" s="53" t="str">
        <f>IF('SENARAI SEMAK GURU '!K38="X",1,IF('SENARAI SEMAK GURU '!L38="X",2,IF('SENARAI SEMAK GURU '!M38="X",3,IF('SENARAI SEMAK GURU '!N38="X",4,IF('SENARAI SEMAK GURU '!O38="X",5,IF('SENARAI SEMAK GURU '!P38="X",6,""))))))</f>
        <v/>
      </c>
      <c r="G47" s="53" t="str">
        <f>IF('SENARAI SEMAK GURU '!Q38="X",1,IF('SENARAI SEMAK GURU '!R38="X",2,IF('SENARAI SEMAK GURU '!S38="X",3,IF('SENARAI SEMAK GURU '!T38="X",4,IF('SENARAI SEMAK GURU '!U38="X",5,IF('SENARAI SEMAK GURU '!V38="X",6,""))))))</f>
        <v/>
      </c>
      <c r="H47" s="53" t="str">
        <f>IF('SENARAI SEMAK GURU '!W38="X",1,IF('SENARAI SEMAK GURU '!X38="X",2,IF('SENARAI SEMAK GURU '!Y38="X",3,IF('SENARAI SEMAK GURU '!Z38="X",4,IF('SENARAI SEMAK GURU '!AA38="X",5,IF('SENARAI SEMAK GURU '!AB38="X",6,""))))))</f>
        <v/>
      </c>
      <c r="I47" s="53" t="str">
        <f>IF('SENARAI SEMAK GURU '!AC38="X",1,IF('SENARAI SEMAK GURU '!AD38="X",2,IF('SENARAI SEMAK GURU '!AE38="X",3,IF('SENARAI SEMAK GURU '!AF38="X",4,IF('SENARAI SEMAK GURU '!AG38="X",5,IF('SENARAI SEMAK GURU '!AH38="X",6,""))))))</f>
        <v/>
      </c>
      <c r="J47" s="53" t="str">
        <f>IF('SENARAI SEMAK GURU '!AI38="X",1,IF('SENARAI SEMAK GURU '!AJ38="X",2,IF('SENARAI SEMAK GURU '!AK38="X",3,IF('SENARAI SEMAK GURU '!AL38="X",4,IF('SENARAI SEMAK GURU '!AM38="X",5,IF('SENARAI SEMAK GURU '!AN38="X",6,""))))))</f>
        <v/>
      </c>
      <c r="K47" s="53" t="str">
        <f>IF('SENARAI SEMAK GURU '!AO38="X",1,IF('SENARAI SEMAK GURU '!AP38="X",2,IF('SENARAI SEMAK GURU '!AQ38="X",3,IF('SENARAI SEMAK GURU '!AR38="X",4,IF('SENARAI SEMAK GURU '!AS38="X",5,IF('SENARAI SEMAK GURU '!AT38="X",6,""))))))</f>
        <v/>
      </c>
      <c r="L47" s="53" t="str">
        <f>IF('SENARAI SEMAK GURU '!AU38="X",1,IF('SENARAI SEMAK GURU '!AV38="X",2,IF('SENARAI SEMAK GURU '!AW38="X",3,IF('SENARAI SEMAK GURU '!AX38="X",4,IF('SENARAI SEMAK GURU '!AY38="X",5,IF('SENARAI SEMAK GURU '!AZ38="X",6,""))))))</f>
        <v/>
      </c>
      <c r="M47" s="53" t="str">
        <f>IF('SENARAI SEMAK GURU '!BA38="X","CEMERLANG",IF('SENARAI SEMAK GURU '!BB38="X","BAIK",IF('SENARAI SEMAK GURU '!BC38="X","MEMUASKAN","")))</f>
        <v/>
      </c>
      <c r="N47" s="53" t="str">
        <f>IF('SENARAI SEMAK GURU '!BD38="X","CEMERLANG",IF('SENARAI SEMAK GURU '!BE38="X","BAIK",IF('SENARAI SEMAK GURU '!BF38="X","MEMUASKAN","")))</f>
        <v/>
      </c>
      <c r="O47" s="53" t="str">
        <f>IF('SENARAI SEMAK GURU '!BG38="X","CEMERLANG",IF('SENARAI SEMAK GURU '!BH38="X","BAIK",IF('SENARAI SEMAK GURU '!BI38="X","MEMUASKAN","")))</f>
        <v/>
      </c>
      <c r="P47" s="155"/>
      <c r="Q47" s="155"/>
      <c r="R47" s="16"/>
      <c r="S47" s="16"/>
      <c r="T47" s="141"/>
      <c r="U47" s="16"/>
      <c r="V47" s="16"/>
      <c r="W47" s="16"/>
      <c r="X47" s="16"/>
      <c r="Y47" s="16"/>
      <c r="Z47" s="16"/>
      <c r="AA47" s="16"/>
      <c r="AB47" s="16"/>
      <c r="AD47" s="103"/>
      <c r="AE47" s="103"/>
    </row>
    <row r="48" spans="1:31" s="17" customFormat="1" ht="24.95" customHeight="1" x14ac:dyDescent="0.25">
      <c r="A48" s="53">
        <v>32</v>
      </c>
      <c r="B48" s="265" t="str">
        <f>'SENARAI SEMAK GURU '!B39</f>
        <v>MURID 32</v>
      </c>
      <c r="C48" s="266">
        <f>'SENARAI SEMAK GURU '!C39</f>
        <v>40307162552</v>
      </c>
      <c r="D48" s="53" t="str">
        <f t="shared" si="0"/>
        <v>P</v>
      </c>
      <c r="E48" s="53" t="str">
        <f>IF('SENARAI SEMAK GURU '!E39="X",1,IF('SENARAI SEMAK GURU '!F39="X",2,IF('SENARAI SEMAK GURU '!G39="X",3,IF('SENARAI SEMAK GURU '!H39="X",4,IF('SENARAI SEMAK GURU '!I39="X",5,IF('SENARAI SEMAK GURU '!J39="X",6,""))))))</f>
        <v/>
      </c>
      <c r="F48" s="53" t="str">
        <f>IF('SENARAI SEMAK GURU '!K39="X",1,IF('SENARAI SEMAK GURU '!L39="X",2,IF('SENARAI SEMAK GURU '!M39="X",3,IF('SENARAI SEMAK GURU '!N39="X",4,IF('SENARAI SEMAK GURU '!O39="X",5,IF('SENARAI SEMAK GURU '!P39="X",6,""))))))</f>
        <v/>
      </c>
      <c r="G48" s="53" t="str">
        <f>IF('SENARAI SEMAK GURU '!Q39="X",1,IF('SENARAI SEMAK GURU '!R39="X",2,IF('SENARAI SEMAK GURU '!S39="X",3,IF('SENARAI SEMAK GURU '!T39="X",4,IF('SENARAI SEMAK GURU '!U39="X",5,IF('SENARAI SEMAK GURU '!V39="X",6,""))))))</f>
        <v/>
      </c>
      <c r="H48" s="53" t="str">
        <f>IF('SENARAI SEMAK GURU '!W39="X",1,IF('SENARAI SEMAK GURU '!X39="X",2,IF('SENARAI SEMAK GURU '!Y39="X",3,IF('SENARAI SEMAK GURU '!Z39="X",4,IF('SENARAI SEMAK GURU '!AA39="X",5,IF('SENARAI SEMAK GURU '!AB39="X",6,""))))))</f>
        <v/>
      </c>
      <c r="I48" s="53" t="str">
        <f>IF('SENARAI SEMAK GURU '!AC39="X",1,IF('SENARAI SEMAK GURU '!AD39="X",2,IF('SENARAI SEMAK GURU '!AE39="X",3,IF('SENARAI SEMAK GURU '!AF39="X",4,IF('SENARAI SEMAK GURU '!AG39="X",5,IF('SENARAI SEMAK GURU '!AH39="X",6,""))))))</f>
        <v/>
      </c>
      <c r="J48" s="53" t="str">
        <f>IF('SENARAI SEMAK GURU '!AI39="X",1,IF('SENARAI SEMAK GURU '!AJ39="X",2,IF('SENARAI SEMAK GURU '!AK39="X",3,IF('SENARAI SEMAK GURU '!AL39="X",4,IF('SENARAI SEMAK GURU '!AM39="X",5,IF('SENARAI SEMAK GURU '!AN39="X",6,""))))))</f>
        <v/>
      </c>
      <c r="K48" s="53" t="str">
        <f>IF('SENARAI SEMAK GURU '!AO39="X",1,IF('SENARAI SEMAK GURU '!AP39="X",2,IF('SENARAI SEMAK GURU '!AQ39="X",3,IF('SENARAI SEMAK GURU '!AR39="X",4,IF('SENARAI SEMAK GURU '!AS39="X",5,IF('SENARAI SEMAK GURU '!AT39="X",6,""))))))</f>
        <v/>
      </c>
      <c r="L48" s="53" t="str">
        <f>IF('SENARAI SEMAK GURU '!AU39="X",1,IF('SENARAI SEMAK GURU '!AV39="X",2,IF('SENARAI SEMAK GURU '!AW39="X",3,IF('SENARAI SEMAK GURU '!AX39="X",4,IF('SENARAI SEMAK GURU '!AY39="X",5,IF('SENARAI SEMAK GURU '!AZ39="X",6,""))))))</f>
        <v/>
      </c>
      <c r="M48" s="53" t="str">
        <f>IF('SENARAI SEMAK GURU '!BA39="X","CEMERLANG",IF('SENARAI SEMAK GURU '!BB39="X","BAIK",IF('SENARAI SEMAK GURU '!BC39="X","MEMUASKAN","")))</f>
        <v/>
      </c>
      <c r="N48" s="53" t="str">
        <f>IF('SENARAI SEMAK GURU '!BD39="X","CEMERLANG",IF('SENARAI SEMAK GURU '!BE39="X","BAIK",IF('SENARAI SEMAK GURU '!BF39="X","MEMUASKAN","")))</f>
        <v/>
      </c>
      <c r="O48" s="53" t="str">
        <f>IF('SENARAI SEMAK GURU '!BG39="X","CEMERLANG",IF('SENARAI SEMAK GURU '!BH39="X","BAIK",IF('SENARAI SEMAK GURU '!BI39="X","MEMUASKAN","")))</f>
        <v/>
      </c>
      <c r="P48" s="155"/>
      <c r="Q48" s="155"/>
      <c r="R48" s="16"/>
      <c r="S48" s="16"/>
      <c r="T48" s="141"/>
      <c r="U48" s="16"/>
      <c r="V48" s="16"/>
      <c r="W48" s="16"/>
      <c r="X48" s="16"/>
      <c r="Y48" s="16"/>
      <c r="Z48" s="16"/>
      <c r="AA48" s="16"/>
      <c r="AB48" s="16"/>
      <c r="AD48" s="103"/>
      <c r="AE48" s="103"/>
    </row>
    <row r="49" spans="1:31" s="17" customFormat="1" ht="24.95" customHeight="1" x14ac:dyDescent="0.25">
      <c r="A49" s="53">
        <v>33</v>
      </c>
      <c r="B49" s="265" t="str">
        <f>'SENARAI SEMAK GURU '!B40</f>
        <v>MURID 33</v>
      </c>
      <c r="C49" s="266">
        <f>'SENARAI SEMAK GURU '!C40</f>
        <v>40307162553</v>
      </c>
      <c r="D49" s="53" t="str">
        <f t="shared" si="0"/>
        <v>L</v>
      </c>
      <c r="E49" s="53" t="str">
        <f>IF('SENARAI SEMAK GURU '!E40="X",1,IF('SENARAI SEMAK GURU '!F40="X",2,IF('SENARAI SEMAK GURU '!G40="X",3,IF('SENARAI SEMAK GURU '!H40="X",4,IF('SENARAI SEMAK GURU '!I40="X",5,IF('SENARAI SEMAK GURU '!J40="X",6,""))))))</f>
        <v/>
      </c>
      <c r="F49" s="53" t="str">
        <f>IF('SENARAI SEMAK GURU '!K40="X",1,IF('SENARAI SEMAK GURU '!L40="X",2,IF('SENARAI SEMAK GURU '!M40="X",3,IF('SENARAI SEMAK GURU '!N40="X",4,IF('SENARAI SEMAK GURU '!O40="X",5,IF('SENARAI SEMAK GURU '!P40="X",6,""))))))</f>
        <v/>
      </c>
      <c r="G49" s="53" t="str">
        <f>IF('SENARAI SEMAK GURU '!Q40="X",1,IF('SENARAI SEMAK GURU '!R40="X",2,IF('SENARAI SEMAK GURU '!S40="X",3,IF('SENARAI SEMAK GURU '!T40="X",4,IF('SENARAI SEMAK GURU '!U40="X",5,IF('SENARAI SEMAK GURU '!V40="X",6,""))))))</f>
        <v/>
      </c>
      <c r="H49" s="53" t="str">
        <f>IF('SENARAI SEMAK GURU '!W40="X",1,IF('SENARAI SEMAK GURU '!X40="X",2,IF('SENARAI SEMAK GURU '!Y40="X",3,IF('SENARAI SEMAK GURU '!Z40="X",4,IF('SENARAI SEMAK GURU '!AA40="X",5,IF('SENARAI SEMAK GURU '!AB40="X",6,""))))))</f>
        <v/>
      </c>
      <c r="I49" s="53" t="str">
        <f>IF('SENARAI SEMAK GURU '!AC40="X",1,IF('SENARAI SEMAK GURU '!AD40="X",2,IF('SENARAI SEMAK GURU '!AE40="X",3,IF('SENARAI SEMAK GURU '!AF40="X",4,IF('SENARAI SEMAK GURU '!AG40="X",5,IF('SENARAI SEMAK GURU '!AH40="X",6,""))))))</f>
        <v/>
      </c>
      <c r="J49" s="53" t="str">
        <f>IF('SENARAI SEMAK GURU '!AI40="X",1,IF('SENARAI SEMAK GURU '!AJ40="X",2,IF('SENARAI SEMAK GURU '!AK40="X",3,IF('SENARAI SEMAK GURU '!AL40="X",4,IF('SENARAI SEMAK GURU '!AM40="X",5,IF('SENARAI SEMAK GURU '!AN40="X",6,""))))))</f>
        <v/>
      </c>
      <c r="K49" s="53" t="str">
        <f>IF('SENARAI SEMAK GURU '!AO40="X",1,IF('SENARAI SEMAK GURU '!AP40="X",2,IF('SENARAI SEMAK GURU '!AQ40="X",3,IF('SENARAI SEMAK GURU '!AR40="X",4,IF('SENARAI SEMAK GURU '!AS40="X",5,IF('SENARAI SEMAK GURU '!AT40="X",6,""))))))</f>
        <v/>
      </c>
      <c r="L49" s="53" t="str">
        <f>IF('SENARAI SEMAK GURU '!AU40="X",1,IF('SENARAI SEMAK GURU '!AV40="X",2,IF('SENARAI SEMAK GURU '!AW40="X",3,IF('SENARAI SEMAK GURU '!AX40="X",4,IF('SENARAI SEMAK GURU '!AY40="X",5,IF('SENARAI SEMAK GURU '!AZ40="X",6,""))))))</f>
        <v/>
      </c>
      <c r="M49" s="53" t="str">
        <f>IF('SENARAI SEMAK GURU '!BA40="X","CEMERLANG",IF('SENARAI SEMAK GURU '!BB40="X","BAIK",IF('SENARAI SEMAK GURU '!BC40="X","MEMUASKAN","")))</f>
        <v/>
      </c>
      <c r="N49" s="53" t="str">
        <f>IF('SENARAI SEMAK GURU '!BD40="X","CEMERLANG",IF('SENARAI SEMAK GURU '!BE40="X","BAIK",IF('SENARAI SEMAK GURU '!BF40="X","MEMUASKAN","")))</f>
        <v/>
      </c>
      <c r="O49" s="53" t="str">
        <f>IF('SENARAI SEMAK GURU '!BG40="X","CEMERLANG",IF('SENARAI SEMAK GURU '!BH40="X","BAIK",IF('SENARAI SEMAK GURU '!BI40="X","MEMUASKAN","")))</f>
        <v/>
      </c>
      <c r="P49" s="155"/>
      <c r="Q49" s="155"/>
      <c r="R49" s="16"/>
      <c r="S49" s="16"/>
      <c r="T49" s="141"/>
      <c r="U49" s="16"/>
      <c r="V49" s="16"/>
      <c r="W49" s="16"/>
      <c r="X49" s="16"/>
      <c r="Y49" s="16"/>
      <c r="Z49" s="16"/>
      <c r="AA49" s="16"/>
      <c r="AB49" s="16"/>
      <c r="AD49" s="103"/>
      <c r="AE49" s="103"/>
    </row>
    <row r="50" spans="1:31" s="17" customFormat="1" ht="24.95" customHeight="1" x14ac:dyDescent="0.25">
      <c r="A50" s="53">
        <v>34</v>
      </c>
      <c r="B50" s="265" t="str">
        <f>'SENARAI SEMAK GURU '!B41</f>
        <v>MURID 34</v>
      </c>
      <c r="C50" s="266">
        <f>'SENARAI SEMAK GURU '!C41</f>
        <v>40307162554</v>
      </c>
      <c r="D50" s="53" t="str">
        <f t="shared" si="0"/>
        <v>P</v>
      </c>
      <c r="E50" s="53" t="str">
        <f>IF('SENARAI SEMAK GURU '!E41="X",1,IF('SENARAI SEMAK GURU '!F41="X",2,IF('SENARAI SEMAK GURU '!G41="X",3,IF('SENARAI SEMAK GURU '!H41="X",4,IF('SENARAI SEMAK GURU '!I41="X",5,IF('SENARAI SEMAK GURU '!J41="X",6,""))))))</f>
        <v/>
      </c>
      <c r="F50" s="53" t="str">
        <f>IF('SENARAI SEMAK GURU '!K41="X",1,IF('SENARAI SEMAK GURU '!L41="X",2,IF('SENARAI SEMAK GURU '!M41="X",3,IF('SENARAI SEMAK GURU '!N41="X",4,IF('SENARAI SEMAK GURU '!O41="X",5,IF('SENARAI SEMAK GURU '!P41="X",6,""))))))</f>
        <v/>
      </c>
      <c r="G50" s="53" t="str">
        <f>IF('SENARAI SEMAK GURU '!Q41="X",1,IF('SENARAI SEMAK GURU '!R41="X",2,IF('SENARAI SEMAK GURU '!S41="X",3,IF('SENARAI SEMAK GURU '!T41="X",4,IF('SENARAI SEMAK GURU '!U41="X",5,IF('SENARAI SEMAK GURU '!V41="X",6,""))))))</f>
        <v/>
      </c>
      <c r="H50" s="53" t="str">
        <f>IF('SENARAI SEMAK GURU '!W41="X",1,IF('SENARAI SEMAK GURU '!X41="X",2,IF('SENARAI SEMAK GURU '!Y41="X",3,IF('SENARAI SEMAK GURU '!Z41="X",4,IF('SENARAI SEMAK GURU '!AA41="X",5,IF('SENARAI SEMAK GURU '!AB41="X",6,""))))))</f>
        <v/>
      </c>
      <c r="I50" s="53" t="str">
        <f>IF('SENARAI SEMAK GURU '!AC41="X",1,IF('SENARAI SEMAK GURU '!AD41="X",2,IF('SENARAI SEMAK GURU '!AE41="X",3,IF('SENARAI SEMAK GURU '!AF41="X",4,IF('SENARAI SEMAK GURU '!AG41="X",5,IF('SENARAI SEMAK GURU '!AH41="X",6,""))))))</f>
        <v/>
      </c>
      <c r="J50" s="53" t="str">
        <f>IF('SENARAI SEMAK GURU '!AI41="X",1,IF('SENARAI SEMAK GURU '!AJ41="X",2,IF('SENARAI SEMAK GURU '!AK41="X",3,IF('SENARAI SEMAK GURU '!AL41="X",4,IF('SENARAI SEMAK GURU '!AM41="X",5,IF('SENARAI SEMAK GURU '!AN41="X",6,""))))))</f>
        <v/>
      </c>
      <c r="K50" s="53" t="str">
        <f>IF('SENARAI SEMAK GURU '!AO41="X",1,IF('SENARAI SEMAK GURU '!AP41="X",2,IF('SENARAI SEMAK GURU '!AQ41="X",3,IF('SENARAI SEMAK GURU '!AR41="X",4,IF('SENARAI SEMAK GURU '!AS41="X",5,IF('SENARAI SEMAK GURU '!AT41="X",6,""))))))</f>
        <v/>
      </c>
      <c r="L50" s="53" t="str">
        <f>IF('SENARAI SEMAK GURU '!AU41="X",1,IF('SENARAI SEMAK GURU '!AV41="X",2,IF('SENARAI SEMAK GURU '!AW41="X",3,IF('SENARAI SEMAK GURU '!AX41="X",4,IF('SENARAI SEMAK GURU '!AY41="X",5,IF('SENARAI SEMAK GURU '!AZ41="X",6,""))))))</f>
        <v/>
      </c>
      <c r="M50" s="53" t="str">
        <f>IF('SENARAI SEMAK GURU '!BA41="X","CEMERLANG",IF('SENARAI SEMAK GURU '!BB41="X","BAIK",IF('SENARAI SEMAK GURU '!BC41="X","MEMUASKAN","")))</f>
        <v/>
      </c>
      <c r="N50" s="53" t="str">
        <f>IF('SENARAI SEMAK GURU '!BD41="X","CEMERLANG",IF('SENARAI SEMAK GURU '!BE41="X","BAIK",IF('SENARAI SEMAK GURU '!BF41="X","MEMUASKAN","")))</f>
        <v/>
      </c>
      <c r="O50" s="53" t="str">
        <f>IF('SENARAI SEMAK GURU '!BG41="X","CEMERLANG",IF('SENARAI SEMAK GURU '!BH41="X","BAIK",IF('SENARAI SEMAK GURU '!BI41="X","MEMUASKAN","")))</f>
        <v/>
      </c>
      <c r="P50" s="155"/>
      <c r="Q50" s="155"/>
      <c r="R50" s="16"/>
      <c r="S50" s="16"/>
      <c r="T50" s="141"/>
      <c r="U50" s="16"/>
      <c r="V50" s="16"/>
      <c r="W50" s="16"/>
      <c r="X50" s="16"/>
      <c r="Y50" s="16"/>
      <c r="Z50" s="16"/>
      <c r="AA50" s="16"/>
      <c r="AB50" s="16"/>
      <c r="AD50" s="103"/>
      <c r="AE50" s="103"/>
    </row>
    <row r="51" spans="1:31" s="17" customFormat="1" ht="24.95" customHeight="1" x14ac:dyDescent="0.25">
      <c r="A51" s="53">
        <v>35</v>
      </c>
      <c r="B51" s="265" t="str">
        <f>'SENARAI SEMAK GURU '!B42</f>
        <v>MURID 35</v>
      </c>
      <c r="C51" s="266">
        <f>'SENARAI SEMAK GURU '!C42</f>
        <v>40307162555</v>
      </c>
      <c r="D51" s="53" t="str">
        <f t="shared" si="0"/>
        <v>L</v>
      </c>
      <c r="E51" s="53" t="str">
        <f>IF('SENARAI SEMAK GURU '!E42="X",1,IF('SENARAI SEMAK GURU '!F42="X",2,IF('SENARAI SEMAK GURU '!G42="X",3,IF('SENARAI SEMAK GURU '!H42="X",4,IF('SENARAI SEMAK GURU '!I42="X",5,IF('SENARAI SEMAK GURU '!J42="X",6,""))))))</f>
        <v/>
      </c>
      <c r="F51" s="53" t="str">
        <f>IF('SENARAI SEMAK GURU '!K42="X",1,IF('SENARAI SEMAK GURU '!L42="X",2,IF('SENARAI SEMAK GURU '!M42="X",3,IF('SENARAI SEMAK GURU '!N42="X",4,IF('SENARAI SEMAK GURU '!O42="X",5,IF('SENARAI SEMAK GURU '!P42="X",6,""))))))</f>
        <v/>
      </c>
      <c r="G51" s="53" t="str">
        <f>IF('SENARAI SEMAK GURU '!Q42="X",1,IF('SENARAI SEMAK GURU '!R42="X",2,IF('SENARAI SEMAK GURU '!S42="X",3,IF('SENARAI SEMAK GURU '!T42="X",4,IF('SENARAI SEMAK GURU '!U42="X",5,IF('SENARAI SEMAK GURU '!V42="X",6,""))))))</f>
        <v/>
      </c>
      <c r="H51" s="53" t="str">
        <f>IF('SENARAI SEMAK GURU '!W42="X",1,IF('SENARAI SEMAK GURU '!X42="X",2,IF('SENARAI SEMAK GURU '!Y42="X",3,IF('SENARAI SEMAK GURU '!Z42="X",4,IF('SENARAI SEMAK GURU '!AA42="X",5,IF('SENARAI SEMAK GURU '!AB42="X",6,""))))))</f>
        <v/>
      </c>
      <c r="I51" s="53" t="str">
        <f>IF('SENARAI SEMAK GURU '!AC42="X",1,IF('SENARAI SEMAK GURU '!AD42="X",2,IF('SENARAI SEMAK GURU '!AE42="X",3,IF('SENARAI SEMAK GURU '!AF42="X",4,IF('SENARAI SEMAK GURU '!AG42="X",5,IF('SENARAI SEMAK GURU '!AH42="X",6,""))))))</f>
        <v/>
      </c>
      <c r="J51" s="53" t="str">
        <f>IF('SENARAI SEMAK GURU '!AI42="X",1,IF('SENARAI SEMAK GURU '!AJ42="X",2,IF('SENARAI SEMAK GURU '!AK42="X",3,IF('SENARAI SEMAK GURU '!AL42="X",4,IF('SENARAI SEMAK GURU '!AM42="X",5,IF('SENARAI SEMAK GURU '!AN42="X",6,""))))))</f>
        <v/>
      </c>
      <c r="K51" s="53" t="str">
        <f>IF('SENARAI SEMAK GURU '!AO42="X",1,IF('SENARAI SEMAK GURU '!AP42="X",2,IF('SENARAI SEMAK GURU '!AQ42="X",3,IF('SENARAI SEMAK GURU '!AR42="X",4,IF('SENARAI SEMAK GURU '!AS42="X",5,IF('SENARAI SEMAK GURU '!AT42="X",6,""))))))</f>
        <v/>
      </c>
      <c r="L51" s="53" t="str">
        <f>IF('SENARAI SEMAK GURU '!AU42="X",1,IF('SENARAI SEMAK GURU '!AV42="X",2,IF('SENARAI SEMAK GURU '!AW42="X",3,IF('SENARAI SEMAK GURU '!AX42="X",4,IF('SENARAI SEMAK GURU '!AY42="X",5,IF('SENARAI SEMAK GURU '!AZ42="X",6,""))))))</f>
        <v/>
      </c>
      <c r="M51" s="53" t="str">
        <f>IF('SENARAI SEMAK GURU '!BA42="X","CEMERLANG",IF('SENARAI SEMAK GURU '!BB42="X","BAIK",IF('SENARAI SEMAK GURU '!BC42="X","MEMUASKAN","")))</f>
        <v/>
      </c>
      <c r="N51" s="53" t="str">
        <f>IF('SENARAI SEMAK GURU '!BD42="X","CEMERLANG",IF('SENARAI SEMAK GURU '!BE42="X","BAIK",IF('SENARAI SEMAK GURU '!BF42="X","MEMUASKAN","")))</f>
        <v/>
      </c>
      <c r="O51" s="53" t="str">
        <f>IF('SENARAI SEMAK GURU '!BG42="X","CEMERLANG",IF('SENARAI SEMAK GURU '!BH42="X","BAIK",IF('SENARAI SEMAK GURU '!BI42="X","MEMUASKAN","")))</f>
        <v/>
      </c>
      <c r="P51" s="155"/>
      <c r="Q51" s="155"/>
      <c r="R51" s="16"/>
      <c r="S51" s="16"/>
      <c r="T51" s="141"/>
      <c r="U51" s="16"/>
      <c r="V51" s="16"/>
      <c r="W51" s="16"/>
      <c r="X51" s="16"/>
      <c r="Y51" s="16"/>
      <c r="Z51" s="16"/>
      <c r="AA51" s="16"/>
      <c r="AB51" s="16"/>
      <c r="AD51" s="103"/>
      <c r="AE51" s="103"/>
    </row>
    <row r="52" spans="1:31" s="17" customFormat="1" ht="24.95" customHeight="1" x14ac:dyDescent="0.25">
      <c r="A52" s="53">
        <v>36</v>
      </c>
      <c r="B52" s="265" t="str">
        <f>'SENARAI SEMAK GURU '!B43</f>
        <v>MURID 36</v>
      </c>
      <c r="C52" s="266">
        <f>'SENARAI SEMAK GURU '!C43</f>
        <v>40307162556</v>
      </c>
      <c r="D52" s="53" t="str">
        <f t="shared" si="0"/>
        <v>P</v>
      </c>
      <c r="E52" s="53" t="str">
        <f>IF('SENARAI SEMAK GURU '!E43="X",1,IF('SENARAI SEMAK GURU '!F43="X",2,IF('SENARAI SEMAK GURU '!G43="X",3,IF('SENARAI SEMAK GURU '!H43="X",4,IF('SENARAI SEMAK GURU '!I43="X",5,IF('SENARAI SEMAK GURU '!J43="X",6,""))))))</f>
        <v/>
      </c>
      <c r="F52" s="53" t="str">
        <f>IF('SENARAI SEMAK GURU '!K43="X",1,IF('SENARAI SEMAK GURU '!L43="X",2,IF('SENARAI SEMAK GURU '!M43="X",3,IF('SENARAI SEMAK GURU '!N43="X",4,IF('SENARAI SEMAK GURU '!O43="X",5,IF('SENARAI SEMAK GURU '!P43="X",6,""))))))</f>
        <v/>
      </c>
      <c r="G52" s="53" t="str">
        <f>IF('SENARAI SEMAK GURU '!Q43="X",1,IF('SENARAI SEMAK GURU '!R43="X",2,IF('SENARAI SEMAK GURU '!S43="X",3,IF('SENARAI SEMAK GURU '!T43="X",4,IF('SENARAI SEMAK GURU '!U43="X",5,IF('SENARAI SEMAK GURU '!V43="X",6,""))))))</f>
        <v/>
      </c>
      <c r="H52" s="53" t="str">
        <f>IF('SENARAI SEMAK GURU '!W43="X",1,IF('SENARAI SEMAK GURU '!X43="X",2,IF('SENARAI SEMAK GURU '!Y43="X",3,IF('SENARAI SEMAK GURU '!Z43="X",4,IF('SENARAI SEMAK GURU '!AA43="X",5,IF('SENARAI SEMAK GURU '!AB43="X",6,""))))))</f>
        <v/>
      </c>
      <c r="I52" s="53" t="str">
        <f>IF('SENARAI SEMAK GURU '!AC43="X",1,IF('SENARAI SEMAK GURU '!AD43="X",2,IF('SENARAI SEMAK GURU '!AE43="X",3,IF('SENARAI SEMAK GURU '!AF43="X",4,IF('SENARAI SEMAK GURU '!AG43="X",5,IF('SENARAI SEMAK GURU '!AH43="X",6,""))))))</f>
        <v/>
      </c>
      <c r="J52" s="53" t="str">
        <f>IF('SENARAI SEMAK GURU '!AI43="X",1,IF('SENARAI SEMAK GURU '!AJ43="X",2,IF('SENARAI SEMAK GURU '!AK43="X",3,IF('SENARAI SEMAK GURU '!AL43="X",4,IF('SENARAI SEMAK GURU '!AM43="X",5,IF('SENARAI SEMAK GURU '!AN43="X",6,""))))))</f>
        <v/>
      </c>
      <c r="K52" s="53" t="str">
        <f>IF('SENARAI SEMAK GURU '!AO43="X",1,IF('SENARAI SEMAK GURU '!AP43="X",2,IF('SENARAI SEMAK GURU '!AQ43="X",3,IF('SENARAI SEMAK GURU '!AR43="X",4,IF('SENARAI SEMAK GURU '!AS43="X",5,IF('SENARAI SEMAK GURU '!AT43="X",6,""))))))</f>
        <v/>
      </c>
      <c r="L52" s="53" t="str">
        <f>IF('SENARAI SEMAK GURU '!AU43="X",1,IF('SENARAI SEMAK GURU '!AV43="X",2,IF('SENARAI SEMAK GURU '!AW43="X",3,IF('SENARAI SEMAK GURU '!AX43="X",4,IF('SENARAI SEMAK GURU '!AY43="X",5,IF('SENARAI SEMAK GURU '!AZ43="X",6,""))))))</f>
        <v/>
      </c>
      <c r="M52" s="53" t="str">
        <f>IF('SENARAI SEMAK GURU '!BA43="X","CEMERLANG",IF('SENARAI SEMAK GURU '!BB43="X","BAIK",IF('SENARAI SEMAK GURU '!BC43="X","MEMUASKAN","")))</f>
        <v/>
      </c>
      <c r="N52" s="53" t="str">
        <f>IF('SENARAI SEMAK GURU '!BD43="X","CEMERLANG",IF('SENARAI SEMAK GURU '!BE43="X","BAIK",IF('SENARAI SEMAK GURU '!BF43="X","MEMUASKAN","")))</f>
        <v/>
      </c>
      <c r="O52" s="53" t="str">
        <f>IF('SENARAI SEMAK GURU '!BG43="X","CEMERLANG",IF('SENARAI SEMAK GURU '!BH43="X","BAIK",IF('SENARAI SEMAK GURU '!BI43="X","MEMUASKAN","")))</f>
        <v/>
      </c>
      <c r="P52" s="155"/>
      <c r="Q52" s="155"/>
      <c r="R52" s="16"/>
      <c r="S52" s="16"/>
      <c r="T52" s="141"/>
      <c r="U52" s="16"/>
      <c r="V52" s="16"/>
      <c r="W52" s="16"/>
      <c r="X52" s="16"/>
      <c r="Y52" s="16"/>
      <c r="Z52" s="16"/>
      <c r="AA52" s="16"/>
      <c r="AB52" s="16"/>
      <c r="AD52" s="103"/>
      <c r="AE52" s="103"/>
    </row>
    <row r="53" spans="1:31" s="17" customFormat="1" ht="24.95" customHeight="1" x14ac:dyDescent="0.25">
      <c r="A53" s="53">
        <v>37</v>
      </c>
      <c r="B53" s="265" t="str">
        <f>'SENARAI SEMAK GURU '!B44</f>
        <v>MURID 37</v>
      </c>
      <c r="C53" s="266">
        <f>'SENARAI SEMAK GURU '!C44</f>
        <v>40307162557</v>
      </c>
      <c r="D53" s="53" t="str">
        <f t="shared" si="0"/>
        <v>L</v>
      </c>
      <c r="E53" s="53" t="str">
        <f>IF('SENARAI SEMAK GURU '!E44="X",1,IF('SENARAI SEMAK GURU '!F44="X",2,IF('SENARAI SEMAK GURU '!G44="X",3,IF('SENARAI SEMAK GURU '!H44="X",4,IF('SENARAI SEMAK GURU '!I44="X",5,IF('SENARAI SEMAK GURU '!J44="X",6,""))))))</f>
        <v/>
      </c>
      <c r="F53" s="53" t="str">
        <f>IF('SENARAI SEMAK GURU '!K44="X",1,IF('SENARAI SEMAK GURU '!L44="X",2,IF('SENARAI SEMAK GURU '!M44="X",3,IF('SENARAI SEMAK GURU '!N44="X",4,IF('SENARAI SEMAK GURU '!O44="X",5,IF('SENARAI SEMAK GURU '!P44="X",6,""))))))</f>
        <v/>
      </c>
      <c r="G53" s="53" t="str">
        <f>IF('SENARAI SEMAK GURU '!Q44="X",1,IF('SENARAI SEMAK GURU '!R44="X",2,IF('SENARAI SEMAK GURU '!S44="X",3,IF('SENARAI SEMAK GURU '!T44="X",4,IF('SENARAI SEMAK GURU '!U44="X",5,IF('SENARAI SEMAK GURU '!V44="X",6,""))))))</f>
        <v/>
      </c>
      <c r="H53" s="53" t="str">
        <f>IF('SENARAI SEMAK GURU '!W44="X",1,IF('SENARAI SEMAK GURU '!X44="X",2,IF('SENARAI SEMAK GURU '!Y44="X",3,IF('SENARAI SEMAK GURU '!Z44="X",4,IF('SENARAI SEMAK GURU '!AA44="X",5,IF('SENARAI SEMAK GURU '!AB44="X",6,""))))))</f>
        <v/>
      </c>
      <c r="I53" s="53" t="str">
        <f>IF('SENARAI SEMAK GURU '!AC44="X",1,IF('SENARAI SEMAK GURU '!AD44="X",2,IF('SENARAI SEMAK GURU '!AE44="X",3,IF('SENARAI SEMAK GURU '!AF44="X",4,IF('SENARAI SEMAK GURU '!AG44="X",5,IF('SENARAI SEMAK GURU '!AH44="X",6,""))))))</f>
        <v/>
      </c>
      <c r="J53" s="53" t="str">
        <f>IF('SENARAI SEMAK GURU '!AI44="X",1,IF('SENARAI SEMAK GURU '!AJ44="X",2,IF('SENARAI SEMAK GURU '!AK44="X",3,IF('SENARAI SEMAK GURU '!AL44="X",4,IF('SENARAI SEMAK GURU '!AM44="X",5,IF('SENARAI SEMAK GURU '!AN44="X",6,""))))))</f>
        <v/>
      </c>
      <c r="K53" s="53" t="str">
        <f>IF('SENARAI SEMAK GURU '!AO44="X",1,IF('SENARAI SEMAK GURU '!AP44="X",2,IF('SENARAI SEMAK GURU '!AQ44="X",3,IF('SENARAI SEMAK GURU '!AR44="X",4,IF('SENARAI SEMAK GURU '!AS44="X",5,IF('SENARAI SEMAK GURU '!AT44="X",6,""))))))</f>
        <v/>
      </c>
      <c r="L53" s="53" t="str">
        <f>IF('SENARAI SEMAK GURU '!AU44="X",1,IF('SENARAI SEMAK GURU '!AV44="X",2,IF('SENARAI SEMAK GURU '!AW44="X",3,IF('SENARAI SEMAK GURU '!AX44="X",4,IF('SENARAI SEMAK GURU '!AY44="X",5,IF('SENARAI SEMAK GURU '!AZ44="X",6,""))))))</f>
        <v/>
      </c>
      <c r="M53" s="53" t="str">
        <f>IF('SENARAI SEMAK GURU '!BA44="X","CEMERLANG",IF('SENARAI SEMAK GURU '!BB44="X","BAIK",IF('SENARAI SEMAK GURU '!BC44="X","MEMUASKAN","")))</f>
        <v/>
      </c>
      <c r="N53" s="53" t="str">
        <f>IF('SENARAI SEMAK GURU '!BD44="X","CEMERLANG",IF('SENARAI SEMAK GURU '!BE44="X","BAIK",IF('SENARAI SEMAK GURU '!BF44="X","MEMUASKAN","")))</f>
        <v/>
      </c>
      <c r="O53" s="53" t="str">
        <f>IF('SENARAI SEMAK GURU '!BG44="X","CEMERLANG",IF('SENARAI SEMAK GURU '!BH44="X","BAIK",IF('SENARAI SEMAK GURU '!BI44="X","MEMUASKAN","")))</f>
        <v/>
      </c>
      <c r="P53" s="155"/>
      <c r="Q53" s="155"/>
      <c r="R53" s="16"/>
      <c r="S53" s="16"/>
      <c r="T53" s="141"/>
      <c r="U53" s="16"/>
      <c r="V53" s="16"/>
      <c r="W53" s="16"/>
      <c r="X53" s="16"/>
      <c r="Y53" s="16"/>
      <c r="Z53" s="16"/>
      <c r="AA53" s="16"/>
      <c r="AB53" s="16"/>
      <c r="AD53" s="103"/>
      <c r="AE53" s="103"/>
    </row>
    <row r="54" spans="1:31" s="17" customFormat="1" ht="24.95" customHeight="1" x14ac:dyDescent="0.25">
      <c r="A54" s="53">
        <v>38</v>
      </c>
      <c r="B54" s="265" t="str">
        <f>'SENARAI SEMAK GURU '!B45</f>
        <v>MURID 38</v>
      </c>
      <c r="C54" s="266">
        <f>'SENARAI SEMAK GURU '!C45</f>
        <v>40307162558</v>
      </c>
      <c r="D54" s="53" t="str">
        <f t="shared" si="0"/>
        <v>P</v>
      </c>
      <c r="E54" s="53" t="str">
        <f>IF('SENARAI SEMAK GURU '!E45="X",1,IF('SENARAI SEMAK GURU '!F45="X",2,IF('SENARAI SEMAK GURU '!G45="X",3,IF('SENARAI SEMAK GURU '!H45="X",4,IF('SENARAI SEMAK GURU '!I45="X",5,IF('SENARAI SEMAK GURU '!J45="X",6,""))))))</f>
        <v/>
      </c>
      <c r="F54" s="53" t="str">
        <f>IF('SENARAI SEMAK GURU '!K45="X",1,IF('SENARAI SEMAK GURU '!L45="X",2,IF('SENARAI SEMAK GURU '!M45="X",3,IF('SENARAI SEMAK GURU '!N45="X",4,IF('SENARAI SEMAK GURU '!O45="X",5,IF('SENARAI SEMAK GURU '!P45="X",6,""))))))</f>
        <v/>
      </c>
      <c r="G54" s="53" t="str">
        <f>IF('SENARAI SEMAK GURU '!Q45="X",1,IF('SENARAI SEMAK GURU '!R45="X",2,IF('SENARAI SEMAK GURU '!S45="X",3,IF('SENARAI SEMAK GURU '!T45="X",4,IF('SENARAI SEMAK GURU '!U45="X",5,IF('SENARAI SEMAK GURU '!V45="X",6,""))))))</f>
        <v/>
      </c>
      <c r="H54" s="53" t="str">
        <f>IF('SENARAI SEMAK GURU '!W45="X",1,IF('SENARAI SEMAK GURU '!X45="X",2,IF('SENARAI SEMAK GURU '!Y45="X",3,IF('SENARAI SEMAK GURU '!Z45="X",4,IF('SENARAI SEMAK GURU '!AA45="X",5,IF('SENARAI SEMAK GURU '!AB45="X",6,""))))))</f>
        <v/>
      </c>
      <c r="I54" s="53" t="str">
        <f>IF('SENARAI SEMAK GURU '!AC45="X",1,IF('SENARAI SEMAK GURU '!AD45="X",2,IF('SENARAI SEMAK GURU '!AE45="X",3,IF('SENARAI SEMAK GURU '!AF45="X",4,IF('SENARAI SEMAK GURU '!AG45="X",5,IF('SENARAI SEMAK GURU '!AH45="X",6,""))))))</f>
        <v/>
      </c>
      <c r="J54" s="53" t="str">
        <f>IF('SENARAI SEMAK GURU '!AI45="X",1,IF('SENARAI SEMAK GURU '!AJ45="X",2,IF('SENARAI SEMAK GURU '!AK45="X",3,IF('SENARAI SEMAK GURU '!AL45="X",4,IF('SENARAI SEMAK GURU '!AM45="X",5,IF('SENARAI SEMAK GURU '!AN45="X",6,""))))))</f>
        <v/>
      </c>
      <c r="K54" s="53" t="str">
        <f>IF('SENARAI SEMAK GURU '!AO45="X",1,IF('SENARAI SEMAK GURU '!AP45="X",2,IF('SENARAI SEMAK GURU '!AQ45="X",3,IF('SENARAI SEMAK GURU '!AR45="X",4,IF('SENARAI SEMAK GURU '!AS45="X",5,IF('SENARAI SEMAK GURU '!AT45="X",6,""))))))</f>
        <v/>
      </c>
      <c r="L54" s="53" t="str">
        <f>IF('SENARAI SEMAK GURU '!AU45="X",1,IF('SENARAI SEMAK GURU '!AV45="X",2,IF('SENARAI SEMAK GURU '!AW45="X",3,IF('SENARAI SEMAK GURU '!AX45="X",4,IF('SENARAI SEMAK GURU '!AY45="X",5,IF('SENARAI SEMAK GURU '!AZ45="X",6,""))))))</f>
        <v/>
      </c>
      <c r="M54" s="53" t="str">
        <f>IF('SENARAI SEMAK GURU '!BA45="X","CEMERLANG",IF('SENARAI SEMAK GURU '!BB45="X","BAIK",IF('SENARAI SEMAK GURU '!BC45="X","MEMUASKAN","")))</f>
        <v/>
      </c>
      <c r="N54" s="53" t="str">
        <f>IF('SENARAI SEMAK GURU '!BD45="X","CEMERLANG",IF('SENARAI SEMAK GURU '!BE45="X","BAIK",IF('SENARAI SEMAK GURU '!BF45="X","MEMUASKAN","")))</f>
        <v/>
      </c>
      <c r="O54" s="53" t="str">
        <f>IF('SENARAI SEMAK GURU '!BG45="X","CEMERLANG",IF('SENARAI SEMAK GURU '!BH45="X","BAIK",IF('SENARAI SEMAK GURU '!BI45="X","MEMUASKAN","")))</f>
        <v/>
      </c>
      <c r="P54" s="155"/>
      <c r="Q54" s="155"/>
      <c r="R54" s="16"/>
      <c r="S54" s="16"/>
      <c r="T54" s="141"/>
      <c r="U54" s="16"/>
      <c r="V54" s="16"/>
      <c r="W54" s="16"/>
      <c r="X54" s="16"/>
      <c r="Y54" s="16"/>
      <c r="Z54" s="16"/>
      <c r="AA54" s="16"/>
      <c r="AB54" s="16"/>
      <c r="AD54" s="103"/>
      <c r="AE54" s="103"/>
    </row>
    <row r="55" spans="1:31" s="17" customFormat="1" ht="24.95" customHeight="1" x14ac:dyDescent="0.25">
      <c r="A55" s="53">
        <v>39</v>
      </c>
      <c r="B55" s="265" t="str">
        <f>'SENARAI SEMAK GURU '!B46</f>
        <v>MURID 39</v>
      </c>
      <c r="C55" s="266">
        <f>'SENARAI SEMAK GURU '!C46</f>
        <v>40307162559</v>
      </c>
      <c r="D55" s="53" t="str">
        <f t="shared" si="0"/>
        <v>L</v>
      </c>
      <c r="E55" s="53" t="str">
        <f>IF('SENARAI SEMAK GURU '!E46="X",1,IF('SENARAI SEMAK GURU '!F46="X",2,IF('SENARAI SEMAK GURU '!G46="X",3,IF('SENARAI SEMAK GURU '!H46="X",4,IF('SENARAI SEMAK GURU '!I46="X",5,IF('SENARAI SEMAK GURU '!J46="X",6,""))))))</f>
        <v/>
      </c>
      <c r="F55" s="53" t="str">
        <f>IF('SENARAI SEMAK GURU '!K46="X",1,IF('SENARAI SEMAK GURU '!L46="X",2,IF('SENARAI SEMAK GURU '!M46="X",3,IF('SENARAI SEMAK GURU '!N46="X",4,IF('SENARAI SEMAK GURU '!O46="X",5,IF('SENARAI SEMAK GURU '!P46="X",6,""))))))</f>
        <v/>
      </c>
      <c r="G55" s="53" t="str">
        <f>IF('SENARAI SEMAK GURU '!Q46="X",1,IF('SENARAI SEMAK GURU '!R46="X",2,IF('SENARAI SEMAK GURU '!S46="X",3,IF('SENARAI SEMAK GURU '!T46="X",4,IF('SENARAI SEMAK GURU '!U46="X",5,IF('SENARAI SEMAK GURU '!V46="X",6,""))))))</f>
        <v/>
      </c>
      <c r="H55" s="53" t="str">
        <f>IF('SENARAI SEMAK GURU '!W46="X",1,IF('SENARAI SEMAK GURU '!X46="X",2,IF('SENARAI SEMAK GURU '!Y46="X",3,IF('SENARAI SEMAK GURU '!Z46="X",4,IF('SENARAI SEMAK GURU '!AA46="X",5,IF('SENARAI SEMAK GURU '!AB46="X",6,""))))))</f>
        <v/>
      </c>
      <c r="I55" s="53" t="str">
        <f>IF('SENARAI SEMAK GURU '!AC46="X",1,IF('SENARAI SEMAK GURU '!AD46="X",2,IF('SENARAI SEMAK GURU '!AE46="X",3,IF('SENARAI SEMAK GURU '!AF46="X",4,IF('SENARAI SEMAK GURU '!AG46="X",5,IF('SENARAI SEMAK GURU '!AH46="X",6,""))))))</f>
        <v/>
      </c>
      <c r="J55" s="53" t="str">
        <f>IF('SENARAI SEMAK GURU '!AI46="X",1,IF('SENARAI SEMAK GURU '!AJ46="X",2,IF('SENARAI SEMAK GURU '!AK46="X",3,IF('SENARAI SEMAK GURU '!AL46="X",4,IF('SENARAI SEMAK GURU '!AM46="X",5,IF('SENARAI SEMAK GURU '!AN46="X",6,""))))))</f>
        <v/>
      </c>
      <c r="K55" s="53" t="str">
        <f>IF('SENARAI SEMAK GURU '!AO46="X",1,IF('SENARAI SEMAK GURU '!AP46="X",2,IF('SENARAI SEMAK GURU '!AQ46="X",3,IF('SENARAI SEMAK GURU '!AR46="X",4,IF('SENARAI SEMAK GURU '!AS46="X",5,IF('SENARAI SEMAK GURU '!AT46="X",6,""))))))</f>
        <v/>
      </c>
      <c r="L55" s="53" t="str">
        <f>IF('SENARAI SEMAK GURU '!AU46="X",1,IF('SENARAI SEMAK GURU '!AV46="X",2,IF('SENARAI SEMAK GURU '!AW46="X",3,IF('SENARAI SEMAK GURU '!AX46="X",4,IF('SENARAI SEMAK GURU '!AY46="X",5,IF('SENARAI SEMAK GURU '!AZ46="X",6,""))))))</f>
        <v/>
      </c>
      <c r="M55" s="53" t="str">
        <f>IF('SENARAI SEMAK GURU '!BA46="X","CEMERLANG",IF('SENARAI SEMAK GURU '!BB46="X","BAIK",IF('SENARAI SEMAK GURU '!BC46="X","MEMUASKAN","")))</f>
        <v/>
      </c>
      <c r="N55" s="53" t="str">
        <f>IF('SENARAI SEMAK GURU '!BD46="X","CEMERLANG",IF('SENARAI SEMAK GURU '!BE46="X","BAIK",IF('SENARAI SEMAK GURU '!BF46="X","MEMUASKAN","")))</f>
        <v/>
      </c>
      <c r="O55" s="53" t="str">
        <f>IF('SENARAI SEMAK GURU '!BG46="X","CEMERLANG",IF('SENARAI SEMAK GURU '!BH46="X","BAIK",IF('SENARAI SEMAK GURU '!BI46="X","MEMUASKAN","")))</f>
        <v/>
      </c>
      <c r="P55" s="155"/>
      <c r="Q55" s="155"/>
      <c r="R55" s="16"/>
      <c r="S55" s="16"/>
      <c r="T55" s="141"/>
      <c r="U55" s="16"/>
      <c r="V55" s="16"/>
      <c r="W55" s="16"/>
      <c r="X55" s="16"/>
      <c r="Y55" s="16"/>
      <c r="Z55" s="16"/>
      <c r="AA55" s="16"/>
      <c r="AB55" s="16"/>
      <c r="AD55" s="103"/>
      <c r="AE55" s="103"/>
    </row>
    <row r="56" spans="1:31" s="17" customFormat="1" ht="24.95" customHeight="1" x14ac:dyDescent="0.25">
      <c r="A56" s="53">
        <v>40</v>
      </c>
      <c r="B56" s="265" t="str">
        <f>'SENARAI SEMAK GURU '!B47</f>
        <v>MURID 40</v>
      </c>
      <c r="C56" s="266">
        <f>'SENARAI SEMAK GURU '!C47</f>
        <v>40307162560</v>
      </c>
      <c r="D56" s="53" t="str">
        <f t="shared" si="0"/>
        <v>P</v>
      </c>
      <c r="E56" s="53" t="str">
        <f>IF('SENARAI SEMAK GURU '!E47="X",1,IF('SENARAI SEMAK GURU '!F47="X",2,IF('SENARAI SEMAK GURU '!G47="X",3,IF('SENARAI SEMAK GURU '!H47="X",4,IF('SENARAI SEMAK GURU '!I47="X",5,IF('SENARAI SEMAK GURU '!J47="X",6,""))))))</f>
        <v/>
      </c>
      <c r="F56" s="53" t="str">
        <f>IF('SENARAI SEMAK GURU '!K47="X",1,IF('SENARAI SEMAK GURU '!L47="X",2,IF('SENARAI SEMAK GURU '!M47="X",3,IF('SENARAI SEMAK GURU '!N47="X",4,IF('SENARAI SEMAK GURU '!O47="X",5,IF('SENARAI SEMAK GURU '!P47="X",6,""))))))</f>
        <v/>
      </c>
      <c r="G56" s="53" t="str">
        <f>IF('SENARAI SEMAK GURU '!Q47="X",1,IF('SENARAI SEMAK GURU '!R47="X",2,IF('SENARAI SEMAK GURU '!S47="X",3,IF('SENARAI SEMAK GURU '!T47="X",4,IF('SENARAI SEMAK GURU '!U47="X",5,IF('SENARAI SEMAK GURU '!V47="X",6,""))))))</f>
        <v/>
      </c>
      <c r="H56" s="53" t="str">
        <f>IF('SENARAI SEMAK GURU '!W47="X",1,IF('SENARAI SEMAK GURU '!X47="X",2,IF('SENARAI SEMAK GURU '!Y47="X",3,IF('SENARAI SEMAK GURU '!Z47="X",4,IF('SENARAI SEMAK GURU '!AA47="X",5,IF('SENARAI SEMAK GURU '!AB47="X",6,""))))))</f>
        <v/>
      </c>
      <c r="I56" s="53" t="str">
        <f>IF('SENARAI SEMAK GURU '!AC47="X",1,IF('SENARAI SEMAK GURU '!AD47="X",2,IF('SENARAI SEMAK GURU '!AE47="X",3,IF('SENARAI SEMAK GURU '!AF47="X",4,IF('SENARAI SEMAK GURU '!AG47="X",5,IF('SENARAI SEMAK GURU '!AH47="X",6,""))))))</f>
        <v/>
      </c>
      <c r="J56" s="53" t="str">
        <f>IF('SENARAI SEMAK GURU '!AI47="X",1,IF('SENARAI SEMAK GURU '!AJ47="X",2,IF('SENARAI SEMAK GURU '!AK47="X",3,IF('SENARAI SEMAK GURU '!AL47="X",4,IF('SENARAI SEMAK GURU '!AM47="X",5,IF('SENARAI SEMAK GURU '!AN47="X",6,""))))))</f>
        <v/>
      </c>
      <c r="K56" s="53" t="str">
        <f>IF('SENARAI SEMAK GURU '!AO47="X",1,IF('SENARAI SEMAK GURU '!AP47="X",2,IF('SENARAI SEMAK GURU '!AQ47="X",3,IF('SENARAI SEMAK GURU '!AR47="X",4,IF('SENARAI SEMAK GURU '!AS47="X",5,IF('SENARAI SEMAK GURU '!AT47="X",6,""))))))</f>
        <v/>
      </c>
      <c r="L56" s="53" t="str">
        <f>IF('SENARAI SEMAK GURU '!AU47="X",1,IF('SENARAI SEMAK GURU '!AV47="X",2,IF('SENARAI SEMAK GURU '!AW47="X",3,IF('SENARAI SEMAK GURU '!AX47="X",4,IF('SENARAI SEMAK GURU '!AY47="X",5,IF('SENARAI SEMAK GURU '!AZ47="X",6,""))))))</f>
        <v/>
      </c>
      <c r="M56" s="53" t="str">
        <f>IF('SENARAI SEMAK GURU '!BA47="X","CEMERLANG",IF('SENARAI SEMAK GURU '!BB47="X","BAIK",IF('SENARAI SEMAK GURU '!BC47="X","MEMUASKAN","")))</f>
        <v/>
      </c>
      <c r="N56" s="53" t="str">
        <f>IF('SENARAI SEMAK GURU '!BD47="X","CEMERLANG",IF('SENARAI SEMAK GURU '!BE47="X","BAIK",IF('SENARAI SEMAK GURU '!BF47="X","MEMUASKAN","")))</f>
        <v/>
      </c>
      <c r="O56" s="53" t="str">
        <f>IF('SENARAI SEMAK GURU '!BG47="X","CEMERLANG",IF('SENARAI SEMAK GURU '!BH47="X","BAIK",IF('SENARAI SEMAK GURU '!BI47="X","MEMUASKAN","")))</f>
        <v/>
      </c>
      <c r="P56" s="155"/>
      <c r="Q56" s="155"/>
      <c r="R56" s="16"/>
      <c r="S56" s="16"/>
      <c r="T56" s="141"/>
      <c r="U56" s="16"/>
      <c r="V56" s="16"/>
      <c r="W56" s="16"/>
      <c r="X56" s="16"/>
      <c r="Y56" s="16"/>
      <c r="Z56" s="16"/>
      <c r="AA56" s="16"/>
      <c r="AB56" s="16"/>
      <c r="AD56" s="103"/>
      <c r="AE56" s="103"/>
    </row>
    <row r="57" spans="1:31" s="17" customFormat="1" ht="24.95" customHeight="1" x14ac:dyDescent="0.25">
      <c r="A57" s="53">
        <v>41</v>
      </c>
      <c r="B57" s="265" t="str">
        <f>'SENARAI SEMAK GURU '!B48</f>
        <v>MURID 41</v>
      </c>
      <c r="C57" s="266">
        <f>'SENARAI SEMAK GURU '!C48</f>
        <v>40307162561</v>
      </c>
      <c r="D57" s="53" t="str">
        <f t="shared" si="0"/>
        <v>L</v>
      </c>
      <c r="E57" s="53" t="str">
        <f>IF('SENARAI SEMAK GURU '!E48="X",1,IF('SENARAI SEMAK GURU '!F48="X",2,IF('SENARAI SEMAK GURU '!G48="X",3,IF('SENARAI SEMAK GURU '!H48="X",4,IF('SENARAI SEMAK GURU '!I48="X",5,IF('SENARAI SEMAK GURU '!J48="X",6,""))))))</f>
        <v/>
      </c>
      <c r="F57" s="53" t="str">
        <f>IF('SENARAI SEMAK GURU '!K48="X",1,IF('SENARAI SEMAK GURU '!L48="X",2,IF('SENARAI SEMAK GURU '!M48="X",3,IF('SENARAI SEMAK GURU '!N48="X",4,IF('SENARAI SEMAK GURU '!O48="X",5,IF('SENARAI SEMAK GURU '!P48="X",6,""))))))</f>
        <v/>
      </c>
      <c r="G57" s="53" t="str">
        <f>IF('SENARAI SEMAK GURU '!Q48="X",1,IF('SENARAI SEMAK GURU '!R48="X",2,IF('SENARAI SEMAK GURU '!S48="X",3,IF('SENARAI SEMAK GURU '!T48="X",4,IF('SENARAI SEMAK GURU '!U48="X",5,IF('SENARAI SEMAK GURU '!V48="X",6,""))))))</f>
        <v/>
      </c>
      <c r="H57" s="53" t="str">
        <f>IF('SENARAI SEMAK GURU '!W48="X",1,IF('SENARAI SEMAK GURU '!X48="X",2,IF('SENARAI SEMAK GURU '!Y48="X",3,IF('SENARAI SEMAK GURU '!Z48="X",4,IF('SENARAI SEMAK GURU '!AA48="X",5,IF('SENARAI SEMAK GURU '!AB48="X",6,""))))))</f>
        <v/>
      </c>
      <c r="I57" s="53" t="str">
        <f>IF('SENARAI SEMAK GURU '!AC48="X",1,IF('SENARAI SEMAK GURU '!AD48="X",2,IF('SENARAI SEMAK GURU '!AE48="X",3,IF('SENARAI SEMAK GURU '!AF48="X",4,IF('SENARAI SEMAK GURU '!AG48="X",5,IF('SENARAI SEMAK GURU '!AH48="X",6,""))))))</f>
        <v/>
      </c>
      <c r="J57" s="53" t="str">
        <f>IF('SENARAI SEMAK GURU '!AI48="X",1,IF('SENARAI SEMAK GURU '!AJ48="X",2,IF('SENARAI SEMAK GURU '!AK48="X",3,IF('SENARAI SEMAK GURU '!AL48="X",4,IF('SENARAI SEMAK GURU '!AM48="X",5,IF('SENARAI SEMAK GURU '!AN48="X",6,""))))))</f>
        <v/>
      </c>
      <c r="K57" s="53" t="str">
        <f>IF('SENARAI SEMAK GURU '!AO48="X",1,IF('SENARAI SEMAK GURU '!AP48="X",2,IF('SENARAI SEMAK GURU '!AQ48="X",3,IF('SENARAI SEMAK GURU '!AR48="X",4,IF('SENARAI SEMAK GURU '!AS48="X",5,IF('SENARAI SEMAK GURU '!AT48="X",6,""))))))</f>
        <v/>
      </c>
      <c r="L57" s="53" t="str">
        <f>IF('SENARAI SEMAK GURU '!AU48="X",1,IF('SENARAI SEMAK GURU '!AV48="X",2,IF('SENARAI SEMAK GURU '!AW48="X",3,IF('SENARAI SEMAK GURU '!AX48="X",4,IF('SENARAI SEMAK GURU '!AY48="X",5,IF('SENARAI SEMAK GURU '!AZ48="X",6,""))))))</f>
        <v/>
      </c>
      <c r="M57" s="53" t="str">
        <f>IF('SENARAI SEMAK GURU '!BA48="X","CEMERLANG",IF('SENARAI SEMAK GURU '!BB48="X","BAIK",IF('SENARAI SEMAK GURU '!BC48="X","MEMUASKAN","")))</f>
        <v/>
      </c>
      <c r="N57" s="53" t="str">
        <f>IF('SENARAI SEMAK GURU '!BD48="X","CEMERLANG",IF('SENARAI SEMAK GURU '!BE48="X","BAIK",IF('SENARAI SEMAK GURU '!BF48="X","MEMUASKAN","")))</f>
        <v/>
      </c>
      <c r="O57" s="53" t="str">
        <f>IF('SENARAI SEMAK GURU '!BG48="X","CEMERLANG",IF('SENARAI SEMAK GURU '!BH48="X","BAIK",IF('SENARAI SEMAK GURU '!BI48="X","MEMUASKAN","")))</f>
        <v/>
      </c>
      <c r="P57" s="155"/>
      <c r="Q57" s="155"/>
      <c r="R57" s="16"/>
      <c r="S57" s="16"/>
      <c r="T57" s="141"/>
      <c r="U57" s="16"/>
      <c r="V57" s="16"/>
      <c r="W57" s="16"/>
      <c r="X57" s="16"/>
      <c r="Y57" s="16"/>
      <c r="Z57" s="16"/>
      <c r="AA57" s="16"/>
      <c r="AB57" s="16"/>
      <c r="AD57" s="103"/>
      <c r="AE57" s="103"/>
    </row>
    <row r="58" spans="1:31" s="17" customFormat="1" ht="24.95" customHeight="1" x14ac:dyDescent="0.25">
      <c r="A58" s="53">
        <v>42</v>
      </c>
      <c r="B58" s="265" t="str">
        <f>'SENARAI SEMAK GURU '!B49</f>
        <v>MURID 42</v>
      </c>
      <c r="C58" s="266">
        <f>'SENARAI SEMAK GURU '!C49</f>
        <v>40307162562</v>
      </c>
      <c r="D58" s="53" t="str">
        <f t="shared" si="0"/>
        <v>P</v>
      </c>
      <c r="E58" s="53" t="str">
        <f>IF('SENARAI SEMAK GURU '!E49="X",1,IF('SENARAI SEMAK GURU '!F49="X",2,IF('SENARAI SEMAK GURU '!G49="X",3,IF('SENARAI SEMAK GURU '!H49="X",4,IF('SENARAI SEMAK GURU '!I49="X",5,IF('SENARAI SEMAK GURU '!J49="X",6,""))))))</f>
        <v/>
      </c>
      <c r="F58" s="53" t="str">
        <f>IF('SENARAI SEMAK GURU '!K49="X",1,IF('SENARAI SEMAK GURU '!L49="X",2,IF('SENARAI SEMAK GURU '!M49="X",3,IF('SENARAI SEMAK GURU '!N49="X",4,IF('SENARAI SEMAK GURU '!O49="X",5,IF('SENARAI SEMAK GURU '!P49="X",6,""))))))</f>
        <v/>
      </c>
      <c r="G58" s="53" t="str">
        <f>IF('SENARAI SEMAK GURU '!Q49="X",1,IF('SENARAI SEMAK GURU '!R49="X",2,IF('SENARAI SEMAK GURU '!S49="X",3,IF('SENARAI SEMAK GURU '!T49="X",4,IF('SENARAI SEMAK GURU '!U49="X",5,IF('SENARAI SEMAK GURU '!V49="X",6,""))))))</f>
        <v/>
      </c>
      <c r="H58" s="53" t="str">
        <f>IF('SENARAI SEMAK GURU '!W49="X",1,IF('SENARAI SEMAK GURU '!X49="X",2,IF('SENARAI SEMAK GURU '!Y49="X",3,IF('SENARAI SEMAK GURU '!Z49="X",4,IF('SENARAI SEMAK GURU '!AA49="X",5,IF('SENARAI SEMAK GURU '!AB49="X",6,""))))))</f>
        <v/>
      </c>
      <c r="I58" s="53" t="str">
        <f>IF('SENARAI SEMAK GURU '!AC49="X",1,IF('SENARAI SEMAK GURU '!AD49="X",2,IF('SENARAI SEMAK GURU '!AE49="X",3,IF('SENARAI SEMAK GURU '!AF49="X",4,IF('SENARAI SEMAK GURU '!AG49="X",5,IF('SENARAI SEMAK GURU '!AH49="X",6,""))))))</f>
        <v/>
      </c>
      <c r="J58" s="53" t="str">
        <f>IF('SENARAI SEMAK GURU '!AI49="X",1,IF('SENARAI SEMAK GURU '!AJ49="X",2,IF('SENARAI SEMAK GURU '!AK49="X",3,IF('SENARAI SEMAK GURU '!AL49="X",4,IF('SENARAI SEMAK GURU '!AM49="X",5,IF('SENARAI SEMAK GURU '!AN49="X",6,""))))))</f>
        <v/>
      </c>
      <c r="K58" s="53" t="str">
        <f>IF('SENARAI SEMAK GURU '!AO49="X",1,IF('SENARAI SEMAK GURU '!AP49="X",2,IF('SENARAI SEMAK GURU '!AQ49="X",3,IF('SENARAI SEMAK GURU '!AR49="X",4,IF('SENARAI SEMAK GURU '!AS49="X",5,IF('SENARAI SEMAK GURU '!AT49="X",6,""))))))</f>
        <v/>
      </c>
      <c r="L58" s="53" t="str">
        <f>IF('SENARAI SEMAK GURU '!AU49="X",1,IF('SENARAI SEMAK GURU '!AV49="X",2,IF('SENARAI SEMAK GURU '!AW49="X",3,IF('SENARAI SEMAK GURU '!AX49="X",4,IF('SENARAI SEMAK GURU '!AY49="X",5,IF('SENARAI SEMAK GURU '!AZ49="X",6,""))))))</f>
        <v/>
      </c>
      <c r="M58" s="53" t="str">
        <f>IF('SENARAI SEMAK GURU '!BA49="X","CEMERLANG",IF('SENARAI SEMAK GURU '!BB49="X","BAIK",IF('SENARAI SEMAK GURU '!BC49="X","MEMUASKAN","")))</f>
        <v/>
      </c>
      <c r="N58" s="53" t="str">
        <f>IF('SENARAI SEMAK GURU '!BD49="X","CEMERLANG",IF('SENARAI SEMAK GURU '!BE49="X","BAIK",IF('SENARAI SEMAK GURU '!BF49="X","MEMUASKAN","")))</f>
        <v/>
      </c>
      <c r="O58" s="53" t="str">
        <f>IF('SENARAI SEMAK GURU '!BG49="X","CEMERLANG",IF('SENARAI SEMAK GURU '!BH49="X","BAIK",IF('SENARAI SEMAK GURU '!BI49="X","MEMUASKAN","")))</f>
        <v/>
      </c>
      <c r="P58" s="155"/>
      <c r="Q58" s="155"/>
      <c r="R58" s="16"/>
      <c r="S58" s="16"/>
      <c r="T58" s="141"/>
      <c r="U58" s="16"/>
      <c r="V58" s="16"/>
      <c r="W58" s="16"/>
      <c r="X58" s="16"/>
      <c r="Y58" s="16"/>
      <c r="Z58" s="16"/>
      <c r="AA58" s="16"/>
      <c r="AB58" s="16"/>
      <c r="AD58" s="103"/>
      <c r="AE58" s="103"/>
    </row>
    <row r="59" spans="1:31" s="17" customFormat="1" ht="24.95" customHeight="1" x14ac:dyDescent="0.25">
      <c r="A59" s="53">
        <v>43</v>
      </c>
      <c r="B59" s="265" t="str">
        <f>'SENARAI SEMAK GURU '!B50</f>
        <v>MURID 43</v>
      </c>
      <c r="C59" s="266">
        <f>'SENARAI SEMAK GURU '!C50</f>
        <v>40307162563</v>
      </c>
      <c r="D59" s="53" t="str">
        <f t="shared" si="0"/>
        <v>L</v>
      </c>
      <c r="E59" s="53" t="str">
        <f>IF('SENARAI SEMAK GURU '!E50="X",1,IF('SENARAI SEMAK GURU '!F50="X",2,IF('SENARAI SEMAK GURU '!G50="X",3,IF('SENARAI SEMAK GURU '!H50="X",4,IF('SENARAI SEMAK GURU '!I50="X",5,IF('SENARAI SEMAK GURU '!J50="X",6,""))))))</f>
        <v/>
      </c>
      <c r="F59" s="53" t="str">
        <f>IF('SENARAI SEMAK GURU '!K50="X",1,IF('SENARAI SEMAK GURU '!L50="X",2,IF('SENARAI SEMAK GURU '!M50="X",3,IF('SENARAI SEMAK GURU '!N50="X",4,IF('SENARAI SEMAK GURU '!O50="X",5,IF('SENARAI SEMAK GURU '!P50="X",6,""))))))</f>
        <v/>
      </c>
      <c r="G59" s="53" t="str">
        <f>IF('SENARAI SEMAK GURU '!Q50="X",1,IF('SENARAI SEMAK GURU '!R50="X",2,IF('SENARAI SEMAK GURU '!S50="X",3,IF('SENARAI SEMAK GURU '!T50="X",4,IF('SENARAI SEMAK GURU '!U50="X",5,IF('SENARAI SEMAK GURU '!V50="X",6,""))))))</f>
        <v/>
      </c>
      <c r="H59" s="53" t="str">
        <f>IF('SENARAI SEMAK GURU '!W50="X",1,IF('SENARAI SEMAK GURU '!X50="X",2,IF('SENARAI SEMAK GURU '!Y50="X",3,IF('SENARAI SEMAK GURU '!Z50="X",4,IF('SENARAI SEMAK GURU '!AA50="X",5,IF('SENARAI SEMAK GURU '!AB50="X",6,""))))))</f>
        <v/>
      </c>
      <c r="I59" s="53" t="str">
        <f>IF('SENARAI SEMAK GURU '!AC50="X",1,IF('SENARAI SEMAK GURU '!AD50="X",2,IF('SENARAI SEMAK GURU '!AE50="X",3,IF('SENARAI SEMAK GURU '!AF50="X",4,IF('SENARAI SEMAK GURU '!AG50="X",5,IF('SENARAI SEMAK GURU '!AH50="X",6,""))))))</f>
        <v/>
      </c>
      <c r="J59" s="53" t="str">
        <f>IF('SENARAI SEMAK GURU '!AI50="X",1,IF('SENARAI SEMAK GURU '!AJ50="X",2,IF('SENARAI SEMAK GURU '!AK50="X",3,IF('SENARAI SEMAK GURU '!AL50="X",4,IF('SENARAI SEMAK GURU '!AM50="X",5,IF('SENARAI SEMAK GURU '!AN50="X",6,""))))))</f>
        <v/>
      </c>
      <c r="K59" s="53" t="str">
        <f>IF('SENARAI SEMAK GURU '!AO50="X",1,IF('SENARAI SEMAK GURU '!AP50="X",2,IF('SENARAI SEMAK GURU '!AQ50="X",3,IF('SENARAI SEMAK GURU '!AR50="X",4,IF('SENARAI SEMAK GURU '!AS50="X",5,IF('SENARAI SEMAK GURU '!AT50="X",6,""))))))</f>
        <v/>
      </c>
      <c r="L59" s="53" t="str">
        <f>IF('SENARAI SEMAK GURU '!AU50="X",1,IF('SENARAI SEMAK GURU '!AV50="X",2,IF('SENARAI SEMAK GURU '!AW50="X",3,IF('SENARAI SEMAK GURU '!AX50="X",4,IF('SENARAI SEMAK GURU '!AY50="X",5,IF('SENARAI SEMAK GURU '!AZ50="X",6,""))))))</f>
        <v/>
      </c>
      <c r="M59" s="53" t="str">
        <f>IF('SENARAI SEMAK GURU '!BA50="X","CEMERLANG",IF('SENARAI SEMAK GURU '!BB50="X","BAIK",IF('SENARAI SEMAK GURU '!BC50="X","MEMUASKAN","")))</f>
        <v/>
      </c>
      <c r="N59" s="53" t="str">
        <f>IF('SENARAI SEMAK GURU '!BD50="X","CEMERLANG",IF('SENARAI SEMAK GURU '!BE50="X","BAIK",IF('SENARAI SEMAK GURU '!BF50="X","MEMUASKAN","")))</f>
        <v/>
      </c>
      <c r="O59" s="53" t="str">
        <f>IF('SENARAI SEMAK GURU '!BG50="X","CEMERLANG",IF('SENARAI SEMAK GURU '!BH50="X","BAIK",IF('SENARAI SEMAK GURU '!BI50="X","MEMUASKAN","")))</f>
        <v/>
      </c>
      <c r="P59" s="155"/>
      <c r="Q59" s="155"/>
      <c r="R59" s="16"/>
      <c r="S59" s="16"/>
      <c r="T59" s="141"/>
      <c r="U59" s="16"/>
      <c r="V59" s="16"/>
      <c r="W59" s="16"/>
      <c r="X59" s="16"/>
      <c r="Y59" s="16"/>
      <c r="Z59" s="16"/>
      <c r="AA59" s="16"/>
      <c r="AB59" s="16"/>
      <c r="AD59" s="103"/>
      <c r="AE59" s="103"/>
    </row>
    <row r="60" spans="1:31" s="17" customFormat="1" ht="24.95" customHeight="1" x14ac:dyDescent="0.25">
      <c r="A60" s="53">
        <v>44</v>
      </c>
      <c r="B60" s="265" t="str">
        <f>'SENARAI SEMAK GURU '!B51</f>
        <v>MURID 44</v>
      </c>
      <c r="C60" s="266">
        <f>'SENARAI SEMAK GURU '!C51</f>
        <v>40307162564</v>
      </c>
      <c r="D60" s="53" t="str">
        <f t="shared" si="0"/>
        <v>P</v>
      </c>
      <c r="E60" s="53" t="str">
        <f>IF('SENARAI SEMAK GURU '!E51="X",1,IF('SENARAI SEMAK GURU '!F51="X",2,IF('SENARAI SEMAK GURU '!G51="X",3,IF('SENARAI SEMAK GURU '!H51="X",4,IF('SENARAI SEMAK GURU '!I51="X",5,IF('SENARAI SEMAK GURU '!J51="X",6,""))))))</f>
        <v/>
      </c>
      <c r="F60" s="53" t="str">
        <f>IF('SENARAI SEMAK GURU '!K51="X",1,IF('SENARAI SEMAK GURU '!L51="X",2,IF('SENARAI SEMAK GURU '!M51="X",3,IF('SENARAI SEMAK GURU '!N51="X",4,IF('SENARAI SEMAK GURU '!O51="X",5,IF('SENARAI SEMAK GURU '!P51="X",6,""))))))</f>
        <v/>
      </c>
      <c r="G60" s="53" t="str">
        <f>IF('SENARAI SEMAK GURU '!Q51="X",1,IF('SENARAI SEMAK GURU '!R51="X",2,IF('SENARAI SEMAK GURU '!S51="X",3,IF('SENARAI SEMAK GURU '!T51="X",4,IF('SENARAI SEMAK GURU '!U51="X",5,IF('SENARAI SEMAK GURU '!V51="X",6,""))))))</f>
        <v/>
      </c>
      <c r="H60" s="53" t="str">
        <f>IF('SENARAI SEMAK GURU '!W51="X",1,IF('SENARAI SEMAK GURU '!X51="X",2,IF('SENARAI SEMAK GURU '!Y51="X",3,IF('SENARAI SEMAK GURU '!Z51="X",4,IF('SENARAI SEMAK GURU '!AA51="X",5,IF('SENARAI SEMAK GURU '!AB51="X",6,""))))))</f>
        <v/>
      </c>
      <c r="I60" s="53" t="str">
        <f>IF('SENARAI SEMAK GURU '!AC51="X",1,IF('SENARAI SEMAK GURU '!AD51="X",2,IF('SENARAI SEMAK GURU '!AE51="X",3,IF('SENARAI SEMAK GURU '!AF51="X",4,IF('SENARAI SEMAK GURU '!AG51="X",5,IF('SENARAI SEMAK GURU '!AH51="X",6,""))))))</f>
        <v/>
      </c>
      <c r="J60" s="53" t="str">
        <f>IF('SENARAI SEMAK GURU '!AI51="X",1,IF('SENARAI SEMAK GURU '!AJ51="X",2,IF('SENARAI SEMAK GURU '!AK51="X",3,IF('SENARAI SEMAK GURU '!AL51="X",4,IF('SENARAI SEMAK GURU '!AM51="X",5,IF('SENARAI SEMAK GURU '!AN51="X",6,""))))))</f>
        <v/>
      </c>
      <c r="K60" s="53" t="str">
        <f>IF('SENARAI SEMAK GURU '!AO51="X",1,IF('SENARAI SEMAK GURU '!AP51="X",2,IF('SENARAI SEMAK GURU '!AQ51="X",3,IF('SENARAI SEMAK GURU '!AR51="X",4,IF('SENARAI SEMAK GURU '!AS51="X",5,IF('SENARAI SEMAK GURU '!AT51="X",6,""))))))</f>
        <v/>
      </c>
      <c r="L60" s="53" t="str">
        <f>IF('SENARAI SEMAK GURU '!AU51="X",1,IF('SENARAI SEMAK GURU '!AV51="X",2,IF('SENARAI SEMAK GURU '!AW51="X",3,IF('SENARAI SEMAK GURU '!AX51="X",4,IF('SENARAI SEMAK GURU '!AY51="X",5,IF('SENARAI SEMAK GURU '!AZ51="X",6,""))))))</f>
        <v/>
      </c>
      <c r="M60" s="53" t="str">
        <f>IF('SENARAI SEMAK GURU '!BA51="X","CEMERLANG",IF('SENARAI SEMAK GURU '!BB51="X","BAIK",IF('SENARAI SEMAK GURU '!BC51="X","MEMUASKAN","")))</f>
        <v/>
      </c>
      <c r="N60" s="53" t="str">
        <f>IF('SENARAI SEMAK GURU '!BD51="X","CEMERLANG",IF('SENARAI SEMAK GURU '!BE51="X","BAIK",IF('SENARAI SEMAK GURU '!BF51="X","MEMUASKAN","")))</f>
        <v/>
      </c>
      <c r="O60" s="53" t="str">
        <f>IF('SENARAI SEMAK GURU '!BG51="X","CEMERLANG",IF('SENARAI SEMAK GURU '!BH51="X","BAIK",IF('SENARAI SEMAK GURU '!BI51="X","MEMUASKAN","")))</f>
        <v/>
      </c>
      <c r="P60" s="155"/>
      <c r="Q60" s="155"/>
      <c r="R60" s="16"/>
      <c r="S60" s="16"/>
      <c r="T60" s="141"/>
      <c r="U60" s="16"/>
      <c r="V60" s="16"/>
      <c r="W60" s="16"/>
      <c r="X60" s="16"/>
      <c r="Y60" s="16"/>
      <c r="Z60" s="16"/>
      <c r="AA60" s="16"/>
      <c r="AB60" s="16"/>
      <c r="AD60" s="103"/>
      <c r="AE60" s="103"/>
    </row>
    <row r="61" spans="1:31" s="17" customFormat="1" ht="24.95" customHeight="1" x14ac:dyDescent="0.25">
      <c r="A61" s="53">
        <v>45</v>
      </c>
      <c r="B61" s="265" t="str">
        <f>'SENARAI SEMAK GURU '!B52</f>
        <v>MURID 45</v>
      </c>
      <c r="C61" s="266">
        <f>'SENARAI SEMAK GURU '!C52</f>
        <v>40307162565</v>
      </c>
      <c r="D61" s="53" t="str">
        <f t="shared" si="0"/>
        <v>L</v>
      </c>
      <c r="E61" s="53" t="str">
        <f>IF('SENARAI SEMAK GURU '!E52="X",1,IF('SENARAI SEMAK GURU '!F52="X",2,IF('SENARAI SEMAK GURU '!G52="X",3,IF('SENARAI SEMAK GURU '!H52="X",4,IF('SENARAI SEMAK GURU '!I52="X",5,IF('SENARAI SEMAK GURU '!J52="X",6,""))))))</f>
        <v/>
      </c>
      <c r="F61" s="53" t="str">
        <f>IF('SENARAI SEMAK GURU '!K52="X",1,IF('SENARAI SEMAK GURU '!L52="X",2,IF('SENARAI SEMAK GURU '!M52="X",3,IF('SENARAI SEMAK GURU '!N52="X",4,IF('SENARAI SEMAK GURU '!O52="X",5,IF('SENARAI SEMAK GURU '!P52="X",6,""))))))</f>
        <v/>
      </c>
      <c r="G61" s="53" t="str">
        <f>IF('SENARAI SEMAK GURU '!Q52="X",1,IF('SENARAI SEMAK GURU '!R52="X",2,IF('SENARAI SEMAK GURU '!S52="X",3,IF('SENARAI SEMAK GURU '!T52="X",4,IF('SENARAI SEMAK GURU '!U52="X",5,IF('SENARAI SEMAK GURU '!V52="X",6,""))))))</f>
        <v/>
      </c>
      <c r="H61" s="53" t="str">
        <f>IF('SENARAI SEMAK GURU '!W52="X",1,IF('SENARAI SEMAK GURU '!X52="X",2,IF('SENARAI SEMAK GURU '!Y52="X",3,IF('SENARAI SEMAK GURU '!Z52="X",4,IF('SENARAI SEMAK GURU '!AA52="X",5,IF('SENARAI SEMAK GURU '!AB52="X",6,""))))))</f>
        <v/>
      </c>
      <c r="I61" s="53" t="str">
        <f>IF('SENARAI SEMAK GURU '!AC52="X",1,IF('SENARAI SEMAK GURU '!AD52="X",2,IF('SENARAI SEMAK GURU '!AE52="X",3,IF('SENARAI SEMAK GURU '!AF52="X",4,IF('SENARAI SEMAK GURU '!AG52="X",5,IF('SENARAI SEMAK GURU '!AH52="X",6,""))))))</f>
        <v/>
      </c>
      <c r="J61" s="53" t="str">
        <f>IF('SENARAI SEMAK GURU '!AI52="X",1,IF('SENARAI SEMAK GURU '!AJ52="X",2,IF('SENARAI SEMAK GURU '!AK52="X",3,IF('SENARAI SEMAK GURU '!AL52="X",4,IF('SENARAI SEMAK GURU '!AM52="X",5,IF('SENARAI SEMAK GURU '!AN52="X",6,""))))))</f>
        <v/>
      </c>
      <c r="K61" s="53" t="str">
        <f>IF('SENARAI SEMAK GURU '!AO52="X",1,IF('SENARAI SEMAK GURU '!AP52="X",2,IF('SENARAI SEMAK GURU '!AQ52="X",3,IF('SENARAI SEMAK GURU '!AR52="X",4,IF('SENARAI SEMAK GURU '!AS52="X",5,IF('SENARAI SEMAK GURU '!AT52="X",6,""))))))</f>
        <v/>
      </c>
      <c r="L61" s="53" t="str">
        <f>IF('SENARAI SEMAK GURU '!AU52="X",1,IF('SENARAI SEMAK GURU '!AV52="X",2,IF('SENARAI SEMAK GURU '!AW52="X",3,IF('SENARAI SEMAK GURU '!AX52="X",4,IF('SENARAI SEMAK GURU '!AY52="X",5,IF('SENARAI SEMAK GURU '!AZ52="X",6,""))))))</f>
        <v/>
      </c>
      <c r="M61" s="53" t="str">
        <f>IF('SENARAI SEMAK GURU '!BA52="X","CEMERLANG",IF('SENARAI SEMAK GURU '!BB52="X","BAIK",IF('SENARAI SEMAK GURU '!BC52="X","MEMUASKAN","")))</f>
        <v/>
      </c>
      <c r="N61" s="53" t="str">
        <f>IF('SENARAI SEMAK GURU '!BD52="X","CEMERLANG",IF('SENARAI SEMAK GURU '!BE52="X","BAIK",IF('SENARAI SEMAK GURU '!BF52="X","MEMUASKAN","")))</f>
        <v/>
      </c>
      <c r="O61" s="53" t="str">
        <f>IF('SENARAI SEMAK GURU '!BG52="X","CEMERLANG",IF('SENARAI SEMAK GURU '!BH52="X","BAIK",IF('SENARAI SEMAK GURU '!BI52="X","MEMUASKAN","")))</f>
        <v/>
      </c>
      <c r="P61" s="155"/>
      <c r="Q61" s="155"/>
      <c r="R61" s="16"/>
      <c r="S61" s="16"/>
      <c r="T61" s="141"/>
      <c r="U61" s="16"/>
      <c r="V61" s="16"/>
      <c r="W61" s="16"/>
      <c r="X61" s="16"/>
      <c r="Y61" s="16"/>
      <c r="Z61" s="16"/>
      <c r="AA61" s="16"/>
      <c r="AB61" s="16"/>
      <c r="AD61" s="103"/>
      <c r="AE61" s="103"/>
    </row>
    <row r="62" spans="1:31" s="17" customFormat="1" ht="24.95" customHeight="1" x14ac:dyDescent="0.25">
      <c r="A62" s="53">
        <v>46</v>
      </c>
      <c r="B62" s="265" t="str">
        <f>'SENARAI SEMAK GURU '!B53</f>
        <v>MURID 46</v>
      </c>
      <c r="C62" s="266">
        <f>'SENARAI SEMAK GURU '!C53</f>
        <v>40307162566</v>
      </c>
      <c r="D62" s="53" t="str">
        <f t="shared" si="0"/>
        <v>P</v>
      </c>
      <c r="E62" s="53" t="str">
        <f>IF('SENARAI SEMAK GURU '!E53="X",1,IF('SENARAI SEMAK GURU '!F53="X",2,IF('SENARAI SEMAK GURU '!G53="X",3,IF('SENARAI SEMAK GURU '!H53="X",4,IF('SENARAI SEMAK GURU '!I53="X",5,IF('SENARAI SEMAK GURU '!J53="X",6,""))))))</f>
        <v/>
      </c>
      <c r="F62" s="53" t="str">
        <f>IF('SENARAI SEMAK GURU '!K53="X",1,IF('SENARAI SEMAK GURU '!L53="X",2,IF('SENARAI SEMAK GURU '!M53="X",3,IF('SENARAI SEMAK GURU '!N53="X",4,IF('SENARAI SEMAK GURU '!O53="X",5,IF('SENARAI SEMAK GURU '!P53="X",6,""))))))</f>
        <v/>
      </c>
      <c r="G62" s="53" t="str">
        <f>IF('SENARAI SEMAK GURU '!Q53="X",1,IF('SENARAI SEMAK GURU '!R53="X",2,IF('SENARAI SEMAK GURU '!S53="X",3,IF('SENARAI SEMAK GURU '!T53="X",4,IF('SENARAI SEMAK GURU '!U53="X",5,IF('SENARAI SEMAK GURU '!V53="X",6,""))))))</f>
        <v/>
      </c>
      <c r="H62" s="53" t="str">
        <f>IF('SENARAI SEMAK GURU '!W53="X",1,IF('SENARAI SEMAK GURU '!X53="X",2,IF('SENARAI SEMAK GURU '!Y53="X",3,IF('SENARAI SEMAK GURU '!Z53="X",4,IF('SENARAI SEMAK GURU '!AA53="X",5,IF('SENARAI SEMAK GURU '!AB53="X",6,""))))))</f>
        <v/>
      </c>
      <c r="I62" s="53" t="str">
        <f>IF('SENARAI SEMAK GURU '!AC53="X",1,IF('SENARAI SEMAK GURU '!AD53="X",2,IF('SENARAI SEMAK GURU '!AE53="X",3,IF('SENARAI SEMAK GURU '!AF53="X",4,IF('SENARAI SEMAK GURU '!AG53="X",5,IF('SENARAI SEMAK GURU '!AH53="X",6,""))))))</f>
        <v/>
      </c>
      <c r="J62" s="53" t="str">
        <f>IF('SENARAI SEMAK GURU '!AI53="X",1,IF('SENARAI SEMAK GURU '!AJ53="X",2,IF('SENARAI SEMAK GURU '!AK53="X",3,IF('SENARAI SEMAK GURU '!AL53="X",4,IF('SENARAI SEMAK GURU '!AM53="X",5,IF('SENARAI SEMAK GURU '!AN53="X",6,""))))))</f>
        <v/>
      </c>
      <c r="K62" s="53" t="str">
        <f>IF('SENARAI SEMAK GURU '!AO53="X",1,IF('SENARAI SEMAK GURU '!AP53="X",2,IF('SENARAI SEMAK GURU '!AQ53="X",3,IF('SENARAI SEMAK GURU '!AR53="X",4,IF('SENARAI SEMAK GURU '!AS53="X",5,IF('SENARAI SEMAK GURU '!AT53="X",6,""))))))</f>
        <v/>
      </c>
      <c r="L62" s="53" t="str">
        <f>IF('SENARAI SEMAK GURU '!AU53="X",1,IF('SENARAI SEMAK GURU '!AV53="X",2,IF('SENARAI SEMAK GURU '!AW53="X",3,IF('SENARAI SEMAK GURU '!AX53="X",4,IF('SENARAI SEMAK GURU '!AY53="X",5,IF('SENARAI SEMAK GURU '!AZ53="X",6,""))))))</f>
        <v/>
      </c>
      <c r="M62" s="53" t="str">
        <f>IF('SENARAI SEMAK GURU '!BA53="X","CEMERLANG",IF('SENARAI SEMAK GURU '!BB53="X","BAIK",IF('SENARAI SEMAK GURU '!BC53="X","MEMUASKAN","")))</f>
        <v/>
      </c>
      <c r="N62" s="53" t="str">
        <f>IF('SENARAI SEMAK GURU '!BD53="X","CEMERLANG",IF('SENARAI SEMAK GURU '!BE53="X","BAIK",IF('SENARAI SEMAK GURU '!BF53="X","MEMUASKAN","")))</f>
        <v/>
      </c>
      <c r="O62" s="53" t="str">
        <f>IF('SENARAI SEMAK GURU '!BG53="X","CEMERLANG",IF('SENARAI SEMAK GURU '!BH53="X","BAIK",IF('SENARAI SEMAK GURU '!BI53="X","MEMUASKAN","")))</f>
        <v/>
      </c>
      <c r="P62" s="155"/>
      <c r="Q62" s="155"/>
      <c r="R62" s="16"/>
      <c r="S62" s="16"/>
      <c r="T62" s="141"/>
      <c r="U62" s="16"/>
      <c r="V62" s="16"/>
      <c r="W62" s="16"/>
      <c r="X62" s="16"/>
      <c r="Y62" s="16"/>
      <c r="Z62" s="16"/>
      <c r="AA62" s="16"/>
      <c r="AB62" s="16"/>
      <c r="AD62" s="103"/>
      <c r="AE62" s="103"/>
    </row>
    <row r="63" spans="1:31" s="17" customFormat="1" ht="24.95" customHeight="1" x14ac:dyDescent="0.25">
      <c r="A63" s="53">
        <v>47</v>
      </c>
      <c r="B63" s="265" t="str">
        <f>'SENARAI SEMAK GURU '!B54</f>
        <v>MURID 47</v>
      </c>
      <c r="C63" s="266">
        <f>'SENARAI SEMAK GURU '!C54</f>
        <v>40307162567</v>
      </c>
      <c r="D63" s="53" t="str">
        <f t="shared" si="0"/>
        <v>L</v>
      </c>
      <c r="E63" s="53" t="str">
        <f>IF('SENARAI SEMAK GURU '!E54="X",1,IF('SENARAI SEMAK GURU '!F54="X",2,IF('SENARAI SEMAK GURU '!G54="X",3,IF('SENARAI SEMAK GURU '!H54="X",4,IF('SENARAI SEMAK GURU '!I54="X",5,IF('SENARAI SEMAK GURU '!J54="X",6,""))))))</f>
        <v/>
      </c>
      <c r="F63" s="53" t="str">
        <f>IF('SENARAI SEMAK GURU '!K54="X",1,IF('SENARAI SEMAK GURU '!L54="X",2,IF('SENARAI SEMAK GURU '!M54="X",3,IF('SENARAI SEMAK GURU '!N54="X",4,IF('SENARAI SEMAK GURU '!O54="X",5,IF('SENARAI SEMAK GURU '!P54="X",6,""))))))</f>
        <v/>
      </c>
      <c r="G63" s="53" t="str">
        <f>IF('SENARAI SEMAK GURU '!Q54="X",1,IF('SENARAI SEMAK GURU '!R54="X",2,IF('SENARAI SEMAK GURU '!S54="X",3,IF('SENARAI SEMAK GURU '!T54="X",4,IF('SENARAI SEMAK GURU '!U54="X",5,IF('SENARAI SEMAK GURU '!V54="X",6,""))))))</f>
        <v/>
      </c>
      <c r="H63" s="53" t="str">
        <f>IF('SENARAI SEMAK GURU '!W54="X",1,IF('SENARAI SEMAK GURU '!X54="X",2,IF('SENARAI SEMAK GURU '!Y54="X",3,IF('SENARAI SEMAK GURU '!Z54="X",4,IF('SENARAI SEMAK GURU '!AA54="X",5,IF('SENARAI SEMAK GURU '!AB54="X",6,""))))))</f>
        <v/>
      </c>
      <c r="I63" s="53" t="str">
        <f>IF('SENARAI SEMAK GURU '!AC54="X",1,IF('SENARAI SEMAK GURU '!AD54="X",2,IF('SENARAI SEMAK GURU '!AE54="X",3,IF('SENARAI SEMAK GURU '!AF54="X",4,IF('SENARAI SEMAK GURU '!AG54="X",5,IF('SENARAI SEMAK GURU '!AH54="X",6,""))))))</f>
        <v/>
      </c>
      <c r="J63" s="53" t="str">
        <f>IF('SENARAI SEMAK GURU '!AI54="X",1,IF('SENARAI SEMAK GURU '!AJ54="X",2,IF('SENARAI SEMAK GURU '!AK54="X",3,IF('SENARAI SEMAK GURU '!AL54="X",4,IF('SENARAI SEMAK GURU '!AM54="X",5,IF('SENARAI SEMAK GURU '!AN54="X",6,""))))))</f>
        <v/>
      </c>
      <c r="K63" s="53" t="str">
        <f>IF('SENARAI SEMAK GURU '!AO54="X",1,IF('SENARAI SEMAK GURU '!AP54="X",2,IF('SENARAI SEMAK GURU '!AQ54="X",3,IF('SENARAI SEMAK GURU '!AR54="X",4,IF('SENARAI SEMAK GURU '!AS54="X",5,IF('SENARAI SEMAK GURU '!AT54="X",6,""))))))</f>
        <v/>
      </c>
      <c r="L63" s="53" t="str">
        <f>IF('SENARAI SEMAK GURU '!AU54="X",1,IF('SENARAI SEMAK GURU '!AV54="X",2,IF('SENARAI SEMAK GURU '!AW54="X",3,IF('SENARAI SEMAK GURU '!AX54="X",4,IF('SENARAI SEMAK GURU '!AY54="X",5,IF('SENARAI SEMAK GURU '!AZ54="X",6,""))))))</f>
        <v/>
      </c>
      <c r="M63" s="53" t="str">
        <f>IF('SENARAI SEMAK GURU '!BA54="X","CEMERLANG",IF('SENARAI SEMAK GURU '!BB54="X","BAIK",IF('SENARAI SEMAK GURU '!BC54="X","MEMUASKAN","")))</f>
        <v/>
      </c>
      <c r="N63" s="53" t="str">
        <f>IF('SENARAI SEMAK GURU '!BD54="X","CEMERLANG",IF('SENARAI SEMAK GURU '!BE54="X","BAIK",IF('SENARAI SEMAK GURU '!BF54="X","MEMUASKAN","")))</f>
        <v/>
      </c>
      <c r="O63" s="53" t="str">
        <f>IF('SENARAI SEMAK GURU '!BG54="X","CEMERLANG",IF('SENARAI SEMAK GURU '!BH54="X","BAIK",IF('SENARAI SEMAK GURU '!BI54="X","MEMUASKAN","")))</f>
        <v/>
      </c>
      <c r="P63" s="155"/>
      <c r="Q63" s="155"/>
      <c r="R63" s="16"/>
      <c r="S63" s="16"/>
      <c r="T63" s="141"/>
      <c r="U63" s="16"/>
      <c r="V63" s="16"/>
      <c r="W63" s="16"/>
      <c r="X63" s="16"/>
      <c r="Y63" s="16"/>
      <c r="Z63" s="16"/>
      <c r="AA63" s="16"/>
      <c r="AB63" s="16"/>
      <c r="AD63" s="103"/>
      <c r="AE63" s="103"/>
    </row>
    <row r="64" spans="1:31" s="17" customFormat="1" ht="27.75" customHeight="1" x14ac:dyDescent="0.25">
      <c r="A64" s="53">
        <v>48</v>
      </c>
      <c r="B64" s="265" t="str">
        <f>'SENARAI SEMAK GURU '!B55</f>
        <v>MURID 48</v>
      </c>
      <c r="C64" s="266">
        <f>'SENARAI SEMAK GURU '!C55</f>
        <v>40206162355</v>
      </c>
      <c r="D64" s="53" t="str">
        <f t="shared" si="0"/>
        <v>L</v>
      </c>
      <c r="E64" s="53" t="str">
        <f>IF('SENARAI SEMAK GURU '!E55="X",1,IF('SENARAI SEMAK GURU '!F55="X",2,IF('SENARAI SEMAK GURU '!G55="X",3,IF('SENARAI SEMAK GURU '!H55="X",4,IF('SENARAI SEMAK GURU '!I55="X",5,IF('SENARAI SEMAK GURU '!J55="X",6,""))))))</f>
        <v/>
      </c>
      <c r="F64" s="53" t="str">
        <f>IF('SENARAI SEMAK GURU '!K55="X",1,IF('SENARAI SEMAK GURU '!L55="X",2,IF('SENARAI SEMAK GURU '!M55="X",3,IF('SENARAI SEMAK GURU '!N55="X",4,IF('SENARAI SEMAK GURU '!O55="X",5,IF('SENARAI SEMAK GURU '!P55="X",6,""))))))</f>
        <v/>
      </c>
      <c r="G64" s="53" t="str">
        <f>IF('SENARAI SEMAK GURU '!Q55="X",1,IF('SENARAI SEMAK GURU '!R55="X",2,IF('SENARAI SEMAK GURU '!S55="X",3,IF('SENARAI SEMAK GURU '!T55="X",4,IF('SENARAI SEMAK GURU '!U55="X",5,IF('SENARAI SEMAK GURU '!V55="X",6,""))))))</f>
        <v/>
      </c>
      <c r="H64" s="53" t="str">
        <f>IF('SENARAI SEMAK GURU '!W55="X",1,IF('SENARAI SEMAK GURU '!X55="X",2,IF('SENARAI SEMAK GURU '!Y55="X",3,IF('SENARAI SEMAK GURU '!Z55="X",4,IF('SENARAI SEMAK GURU '!AA55="X",5,IF('SENARAI SEMAK GURU '!AB55="X",6,""))))))</f>
        <v/>
      </c>
      <c r="I64" s="53" t="str">
        <f>IF('SENARAI SEMAK GURU '!AC55="X",1,IF('SENARAI SEMAK GURU '!AD55="X",2,IF('SENARAI SEMAK GURU '!AE55="X",3,IF('SENARAI SEMAK GURU '!AF55="X",4,IF('SENARAI SEMAK GURU '!AG55="X",5,IF('SENARAI SEMAK GURU '!AH55="X",6,""))))))</f>
        <v/>
      </c>
      <c r="J64" s="53" t="str">
        <f>IF('SENARAI SEMAK GURU '!AI55="X",1,IF('SENARAI SEMAK GURU '!AJ55="X",2,IF('SENARAI SEMAK GURU '!AK55="X",3,IF('SENARAI SEMAK GURU '!AL55="X",4,IF('SENARAI SEMAK GURU '!AM55="X",5,IF('SENARAI SEMAK GURU '!AN55="X",6,""))))))</f>
        <v/>
      </c>
      <c r="K64" s="53" t="str">
        <f>IF('SENARAI SEMAK GURU '!AO55="X",1,IF('SENARAI SEMAK GURU '!AP55="X",2,IF('SENARAI SEMAK GURU '!AQ55="X",3,IF('SENARAI SEMAK GURU '!AR55="X",4,IF('SENARAI SEMAK GURU '!AS55="X",5,IF('SENARAI SEMAK GURU '!AT55="X",6,""))))))</f>
        <v/>
      </c>
      <c r="L64" s="53" t="str">
        <f>IF('SENARAI SEMAK GURU '!AU55="X",1,IF('SENARAI SEMAK GURU '!AV55="X",2,IF('SENARAI SEMAK GURU '!AW55="X",3,IF('SENARAI SEMAK GURU '!AX55="X",4,IF('SENARAI SEMAK GURU '!AY55="X",5,IF('SENARAI SEMAK GURU '!AZ55="X",6,""))))))</f>
        <v/>
      </c>
      <c r="M64" s="53" t="str">
        <f>IF('SENARAI SEMAK GURU '!BA55="X","CEMERLANG",IF('SENARAI SEMAK GURU '!BB55="X","BAIK",IF('SENARAI SEMAK GURU '!BC55="X","MEMUASKAN","")))</f>
        <v/>
      </c>
      <c r="N64" s="53" t="str">
        <f>IF('SENARAI SEMAK GURU '!BD55="X","CEMERLANG",IF('SENARAI SEMAK GURU '!BE55="X","BAIK",IF('SENARAI SEMAK GURU '!BF55="X","MEMUASKAN","")))</f>
        <v/>
      </c>
      <c r="O64" s="53" t="str">
        <f>IF('SENARAI SEMAK GURU '!BG55="X","CEMERLANG",IF('SENARAI SEMAK GURU '!BH55="X","BAIK",IF('SENARAI SEMAK GURU '!BI55="X","MEMUASKAN","")))</f>
        <v/>
      </c>
      <c r="P64" s="155"/>
      <c r="Q64" s="155"/>
      <c r="R64" s="16"/>
      <c r="S64" s="16"/>
      <c r="T64" s="141"/>
      <c r="U64" s="16"/>
      <c r="V64" s="16"/>
      <c r="W64" s="16"/>
      <c r="X64" s="16"/>
      <c r="Y64" s="16"/>
      <c r="Z64" s="16"/>
      <c r="AA64" s="16"/>
      <c r="AB64" s="16"/>
      <c r="AD64" s="103"/>
      <c r="AE64" s="103"/>
    </row>
    <row r="65" spans="1:31" s="17" customFormat="1" ht="27.75" customHeight="1" x14ac:dyDescent="0.25">
      <c r="A65" s="53">
        <v>49</v>
      </c>
      <c r="B65" s="265" t="str">
        <f>'SENARAI SEMAK GURU '!B56</f>
        <v>MURID 49</v>
      </c>
      <c r="C65" s="266">
        <f>'SENARAI SEMAK GURU '!C56</f>
        <v>41209022384</v>
      </c>
      <c r="D65" s="53" t="str">
        <f t="shared" si="0"/>
        <v>P</v>
      </c>
      <c r="E65" s="53" t="str">
        <f>IF('SENARAI SEMAK GURU '!E56="X",1,IF('SENARAI SEMAK GURU '!F56="X",2,IF('SENARAI SEMAK GURU '!G56="X",3,IF('SENARAI SEMAK GURU '!H56="X",4,IF('SENARAI SEMAK GURU '!I56="X",5,IF('SENARAI SEMAK GURU '!J56="X",6,""))))))</f>
        <v/>
      </c>
      <c r="F65" s="53" t="str">
        <f>IF('SENARAI SEMAK GURU '!K56="X",1,IF('SENARAI SEMAK GURU '!L56="X",2,IF('SENARAI SEMAK GURU '!M56="X",3,IF('SENARAI SEMAK GURU '!N56="X",4,IF('SENARAI SEMAK GURU '!O56="X",5,IF('SENARAI SEMAK GURU '!P56="X",6,""))))))</f>
        <v/>
      </c>
      <c r="G65" s="53" t="str">
        <f>IF('SENARAI SEMAK GURU '!Q56="X",1,IF('SENARAI SEMAK GURU '!R56="X",2,IF('SENARAI SEMAK GURU '!S56="X",3,IF('SENARAI SEMAK GURU '!T56="X",4,IF('SENARAI SEMAK GURU '!U56="X",5,IF('SENARAI SEMAK GURU '!V56="X",6,""))))))</f>
        <v/>
      </c>
      <c r="H65" s="53" t="str">
        <f>IF('SENARAI SEMAK GURU '!W56="X",1,IF('SENARAI SEMAK GURU '!X56="X",2,IF('SENARAI SEMAK GURU '!Y56="X",3,IF('SENARAI SEMAK GURU '!Z56="X",4,IF('SENARAI SEMAK GURU '!AA56="X",5,IF('SENARAI SEMAK GURU '!AB56="X",6,""))))))</f>
        <v/>
      </c>
      <c r="I65" s="53" t="str">
        <f>IF('SENARAI SEMAK GURU '!AC56="X",1,IF('SENARAI SEMAK GURU '!AD56="X",2,IF('SENARAI SEMAK GURU '!AE56="X",3,IF('SENARAI SEMAK GURU '!AF56="X",4,IF('SENARAI SEMAK GURU '!AG56="X",5,IF('SENARAI SEMAK GURU '!AH56="X",6,""))))))</f>
        <v/>
      </c>
      <c r="J65" s="53" t="str">
        <f>IF('SENARAI SEMAK GURU '!AI56="X",1,IF('SENARAI SEMAK GURU '!AJ56="X",2,IF('SENARAI SEMAK GURU '!AK56="X",3,IF('SENARAI SEMAK GURU '!AL56="X",4,IF('SENARAI SEMAK GURU '!AM56="X",5,IF('SENARAI SEMAK GURU '!AN56="X",6,""))))))</f>
        <v/>
      </c>
      <c r="K65" s="53" t="str">
        <f>IF('SENARAI SEMAK GURU '!AO56="X",1,IF('SENARAI SEMAK GURU '!AP56="X",2,IF('SENARAI SEMAK GURU '!AQ56="X",3,IF('SENARAI SEMAK GURU '!AR56="X",4,IF('SENARAI SEMAK GURU '!AS56="X",5,IF('SENARAI SEMAK GURU '!AT56="X",6,""))))))</f>
        <v/>
      </c>
      <c r="L65" s="53" t="str">
        <f>IF('SENARAI SEMAK GURU '!AU56="X",1,IF('SENARAI SEMAK GURU '!AV56="X",2,IF('SENARAI SEMAK GURU '!AW56="X",3,IF('SENARAI SEMAK GURU '!AX56="X",4,IF('SENARAI SEMAK GURU '!AY56="X",5,IF('SENARAI SEMAK GURU '!AZ56="X",6,""))))))</f>
        <v/>
      </c>
      <c r="M65" s="53" t="str">
        <f>IF('SENARAI SEMAK GURU '!BA56="X","CEMERLANG",IF('SENARAI SEMAK GURU '!BB56="X","BAIK",IF('SENARAI SEMAK GURU '!BC56="X","MEMUASKAN","")))</f>
        <v/>
      </c>
      <c r="N65" s="53" t="str">
        <f>IF('SENARAI SEMAK GURU '!BD56="X","CEMERLANG",IF('SENARAI SEMAK GURU '!BE56="X","BAIK",IF('SENARAI SEMAK GURU '!BF56="X","MEMUASKAN","")))</f>
        <v/>
      </c>
      <c r="O65" s="53" t="str">
        <f>IF('SENARAI SEMAK GURU '!BG56="X","CEMERLANG",IF('SENARAI SEMAK GURU '!BH56="X","BAIK",IF('SENARAI SEMAK GURU '!BI56="X","MEMUASKAN","")))</f>
        <v/>
      </c>
      <c r="P65" s="155"/>
      <c r="Q65" s="155"/>
      <c r="R65" s="16"/>
      <c r="S65" s="16"/>
      <c r="T65" s="141"/>
      <c r="U65" s="16"/>
      <c r="V65" s="16"/>
      <c r="W65" s="16"/>
      <c r="X65" s="16"/>
      <c r="Y65" s="16"/>
      <c r="Z65" s="16"/>
      <c r="AA65" s="16"/>
      <c r="AB65" s="16"/>
      <c r="AC65" s="82"/>
      <c r="AD65" s="104"/>
      <c r="AE65" s="104"/>
    </row>
    <row r="66" spans="1:31" s="17" customFormat="1" ht="27.75" customHeight="1" x14ac:dyDescent="0.25">
      <c r="A66" s="53">
        <v>50</v>
      </c>
      <c r="B66" s="265" t="str">
        <f>'SENARAI SEMAK GURU '!B57</f>
        <v>MURID 50</v>
      </c>
      <c r="C66" s="266">
        <f>'SENARAI SEMAK GURU '!C57</f>
        <v>40709072361</v>
      </c>
      <c r="D66" s="53" t="str">
        <f t="shared" si="0"/>
        <v>L</v>
      </c>
      <c r="E66" s="53" t="str">
        <f>IF('SENARAI SEMAK GURU '!E57="X",1,IF('SENARAI SEMAK GURU '!F57="X",2,IF('SENARAI SEMAK GURU '!G57="X",3,IF('SENARAI SEMAK GURU '!H57="X",4,IF('SENARAI SEMAK GURU '!I57="X",5,IF('SENARAI SEMAK GURU '!J57="X",6,""))))))</f>
        <v/>
      </c>
      <c r="F66" s="53" t="str">
        <f>IF('SENARAI SEMAK GURU '!K57="X",1,IF('SENARAI SEMAK GURU '!L57="X",2,IF('SENARAI SEMAK GURU '!M57="X",3,IF('SENARAI SEMAK GURU '!N57="X",4,IF('SENARAI SEMAK GURU '!O57="X",5,IF('SENARAI SEMAK GURU '!P57="X",6,""))))))</f>
        <v/>
      </c>
      <c r="G66" s="53" t="str">
        <f>IF('SENARAI SEMAK GURU '!Q57="X",1,IF('SENARAI SEMAK GURU '!R57="X",2,IF('SENARAI SEMAK GURU '!S57="X",3,IF('SENARAI SEMAK GURU '!T57="X",4,IF('SENARAI SEMAK GURU '!U57="X",5,IF('SENARAI SEMAK GURU '!V57="X",6,""))))))</f>
        <v/>
      </c>
      <c r="H66" s="53" t="str">
        <f>IF('SENARAI SEMAK GURU '!W57="X",1,IF('SENARAI SEMAK GURU '!X57="X",2,IF('SENARAI SEMAK GURU '!Y57="X",3,IF('SENARAI SEMAK GURU '!Z57="X",4,IF('SENARAI SEMAK GURU '!AA57="X",5,IF('SENARAI SEMAK GURU '!AB57="X",6,""))))))</f>
        <v/>
      </c>
      <c r="I66" s="53" t="str">
        <f>IF('SENARAI SEMAK GURU '!AC57="X",1,IF('SENARAI SEMAK GURU '!AD57="X",2,IF('SENARAI SEMAK GURU '!AE57="X",3,IF('SENARAI SEMAK GURU '!AF57="X",4,IF('SENARAI SEMAK GURU '!AG57="X",5,IF('SENARAI SEMAK GURU '!AH57="X",6,""))))))</f>
        <v/>
      </c>
      <c r="J66" s="53" t="str">
        <f>IF('SENARAI SEMAK GURU '!AI57="X",1,IF('SENARAI SEMAK GURU '!AJ57="X",2,IF('SENARAI SEMAK GURU '!AK57="X",3,IF('SENARAI SEMAK GURU '!AL57="X",4,IF('SENARAI SEMAK GURU '!AM57="X",5,IF('SENARAI SEMAK GURU '!AN57="X",6,""))))))</f>
        <v/>
      </c>
      <c r="K66" s="53" t="str">
        <f>IF('SENARAI SEMAK GURU '!AO57="X",1,IF('SENARAI SEMAK GURU '!AP57="X",2,IF('SENARAI SEMAK GURU '!AQ57="X",3,IF('SENARAI SEMAK GURU '!AR57="X",4,IF('SENARAI SEMAK GURU '!AS57="X",5,IF('SENARAI SEMAK GURU '!AT57="X",6,""))))))</f>
        <v/>
      </c>
      <c r="L66" s="53" t="str">
        <f>IF('SENARAI SEMAK GURU '!AU57="X",1,IF('SENARAI SEMAK GURU '!AV57="X",2,IF('SENARAI SEMAK GURU '!AW57="X",3,IF('SENARAI SEMAK GURU '!AX57="X",4,IF('SENARAI SEMAK GURU '!AY57="X",5,IF('SENARAI SEMAK GURU '!AZ57="X",6,""))))))</f>
        <v/>
      </c>
      <c r="M66" s="53" t="str">
        <f>IF('SENARAI SEMAK GURU '!BA57="X","CEMERLANG",IF('SENARAI SEMAK GURU '!BB57="X","BAIK",IF('SENARAI SEMAK GURU '!BC57="X","MEMUASKAN","")))</f>
        <v/>
      </c>
      <c r="N66" s="53" t="str">
        <f>IF('SENARAI SEMAK GURU '!BD57="X","CEMERLANG",IF('SENARAI SEMAK GURU '!BE57="X","BAIK",IF('SENARAI SEMAK GURU '!BF57="X","MEMUASKAN","")))</f>
        <v/>
      </c>
      <c r="O66" s="53" t="str">
        <f>IF('SENARAI SEMAK GURU '!BG57="X","CEMERLANG",IF('SENARAI SEMAK GURU '!BH57="X","BAIK",IF('SENARAI SEMAK GURU '!BI57="X","MEMUASKAN","")))</f>
        <v/>
      </c>
      <c r="P66" s="155"/>
      <c r="Q66" s="155"/>
      <c r="R66" s="16"/>
      <c r="S66" s="16"/>
      <c r="T66" s="141"/>
      <c r="U66" s="16"/>
      <c r="V66" s="16"/>
      <c r="W66" s="16"/>
      <c r="X66" s="16"/>
      <c r="Y66" s="16"/>
      <c r="Z66" s="16"/>
      <c r="AA66" s="16"/>
      <c r="AB66" s="16"/>
      <c r="AD66" s="104"/>
      <c r="AE66" s="104"/>
    </row>
    <row r="67" spans="1:31" s="17" customFormat="1" ht="27.75" customHeight="1" x14ac:dyDescent="0.25">
      <c r="A67" s="53">
        <v>51</v>
      </c>
      <c r="B67" s="265" t="str">
        <f>'SENARAI SEMAK GURU '!B58</f>
        <v>MURID 51</v>
      </c>
      <c r="C67" s="266">
        <f>'SENARAI SEMAK GURU '!C58</f>
        <v>41207162357</v>
      </c>
      <c r="D67" s="53" t="str">
        <f t="shared" si="0"/>
        <v>L</v>
      </c>
      <c r="E67" s="53" t="str">
        <f>IF('SENARAI SEMAK GURU '!E58="X",1,IF('SENARAI SEMAK GURU '!F58="X",2,IF('SENARAI SEMAK GURU '!G58="X",3,IF('SENARAI SEMAK GURU '!H58="X",4,IF('SENARAI SEMAK GURU '!I58="X",5,IF('SENARAI SEMAK GURU '!J58="X",6,""))))))</f>
        <v/>
      </c>
      <c r="F67" s="53" t="str">
        <f>IF('SENARAI SEMAK GURU '!K58="X",1,IF('SENARAI SEMAK GURU '!L58="X",2,IF('SENARAI SEMAK GURU '!M58="X",3,IF('SENARAI SEMAK GURU '!N58="X",4,IF('SENARAI SEMAK GURU '!O58="X",5,IF('SENARAI SEMAK GURU '!P58="X",6,""))))))</f>
        <v/>
      </c>
      <c r="G67" s="53" t="str">
        <f>IF('SENARAI SEMAK GURU '!Q58="X",1,IF('SENARAI SEMAK GURU '!R58="X",2,IF('SENARAI SEMAK GURU '!S58="X",3,IF('SENARAI SEMAK GURU '!T58="X",4,IF('SENARAI SEMAK GURU '!U58="X",5,IF('SENARAI SEMAK GURU '!V58="X",6,""))))))</f>
        <v/>
      </c>
      <c r="H67" s="53" t="str">
        <f>IF('SENARAI SEMAK GURU '!W58="X",1,IF('SENARAI SEMAK GURU '!X58="X",2,IF('SENARAI SEMAK GURU '!Y58="X",3,IF('SENARAI SEMAK GURU '!Z58="X",4,IF('SENARAI SEMAK GURU '!AA58="X",5,IF('SENARAI SEMAK GURU '!AB58="X",6,""))))))</f>
        <v/>
      </c>
      <c r="I67" s="53" t="str">
        <f>IF('SENARAI SEMAK GURU '!AC58="X",1,IF('SENARAI SEMAK GURU '!AD58="X",2,IF('SENARAI SEMAK GURU '!AE58="X",3,IF('SENARAI SEMAK GURU '!AF58="X",4,IF('SENARAI SEMAK GURU '!AG58="X",5,IF('SENARAI SEMAK GURU '!AH58="X",6,""))))))</f>
        <v/>
      </c>
      <c r="J67" s="53" t="str">
        <f>IF('SENARAI SEMAK GURU '!AI58="X",1,IF('SENARAI SEMAK GURU '!AJ58="X",2,IF('SENARAI SEMAK GURU '!AK58="X",3,IF('SENARAI SEMAK GURU '!AL58="X",4,IF('SENARAI SEMAK GURU '!AM58="X",5,IF('SENARAI SEMAK GURU '!AN58="X",6,""))))))</f>
        <v/>
      </c>
      <c r="K67" s="53" t="str">
        <f>IF('SENARAI SEMAK GURU '!AO58="X",1,IF('SENARAI SEMAK GURU '!AP58="X",2,IF('SENARAI SEMAK GURU '!AQ58="X",3,IF('SENARAI SEMAK GURU '!AR58="X",4,IF('SENARAI SEMAK GURU '!AS58="X",5,IF('SENARAI SEMAK GURU '!AT58="X",6,""))))))</f>
        <v/>
      </c>
      <c r="L67" s="53" t="str">
        <f>IF('SENARAI SEMAK GURU '!AU58="X",1,IF('SENARAI SEMAK GURU '!AV58="X",2,IF('SENARAI SEMAK GURU '!AW58="X",3,IF('SENARAI SEMAK GURU '!AX58="X",4,IF('SENARAI SEMAK GURU '!AY58="X",5,IF('SENARAI SEMAK GURU '!AZ58="X",6,""))))))</f>
        <v/>
      </c>
      <c r="M67" s="53" t="str">
        <f>IF('SENARAI SEMAK GURU '!BA58="X","CEMERLANG",IF('SENARAI SEMAK GURU '!BB58="X","BAIK",IF('SENARAI SEMAK GURU '!BC58="X","MEMUASKAN","")))</f>
        <v/>
      </c>
      <c r="N67" s="53" t="str">
        <f>IF('SENARAI SEMAK GURU '!BD58="X","CEMERLANG",IF('SENARAI SEMAK GURU '!BE58="X","BAIK",IF('SENARAI SEMAK GURU '!BF58="X","MEMUASKAN","")))</f>
        <v/>
      </c>
      <c r="O67" s="53" t="str">
        <f>IF('SENARAI SEMAK GURU '!BG58="X","CEMERLANG",IF('SENARAI SEMAK GURU '!BH58="X","BAIK",IF('SENARAI SEMAK GURU '!BI58="X","MEMUASKAN","")))</f>
        <v/>
      </c>
      <c r="P67" s="155"/>
      <c r="Q67" s="155"/>
      <c r="R67" s="16"/>
      <c r="S67" s="16"/>
      <c r="T67" s="141"/>
      <c r="U67" s="16"/>
      <c r="V67" s="16"/>
      <c r="W67" s="16"/>
      <c r="X67" s="16"/>
      <c r="Y67" s="16"/>
      <c r="Z67" s="16"/>
      <c r="AA67" s="16"/>
      <c r="AB67" s="16"/>
      <c r="AD67" s="104"/>
      <c r="AE67" s="104"/>
    </row>
    <row r="68" spans="1:31" s="17" customFormat="1" ht="27.75" customHeight="1" x14ac:dyDescent="0.25">
      <c r="A68" s="53">
        <v>52</v>
      </c>
      <c r="B68" s="265" t="str">
        <f>'SENARAI SEMAK GURU '!B59</f>
        <v>MURID 52</v>
      </c>
      <c r="C68" s="266">
        <f>'SENARAI SEMAK GURU '!C59</f>
        <v>41209166359</v>
      </c>
      <c r="D68" s="53" t="str">
        <f t="shared" si="0"/>
        <v>L</v>
      </c>
      <c r="E68" s="53" t="str">
        <f>IF('SENARAI SEMAK GURU '!E59="X",1,IF('SENARAI SEMAK GURU '!F59="X",2,IF('SENARAI SEMAK GURU '!G59="X",3,IF('SENARAI SEMAK GURU '!H59="X",4,IF('SENARAI SEMAK GURU '!I59="X",5,IF('SENARAI SEMAK GURU '!J59="X",6,""))))))</f>
        <v/>
      </c>
      <c r="F68" s="53" t="str">
        <f>IF('SENARAI SEMAK GURU '!K59="X",1,IF('SENARAI SEMAK GURU '!L59="X",2,IF('SENARAI SEMAK GURU '!M59="X",3,IF('SENARAI SEMAK GURU '!N59="X",4,IF('SENARAI SEMAK GURU '!O59="X",5,IF('SENARAI SEMAK GURU '!P59="X",6,""))))))</f>
        <v/>
      </c>
      <c r="G68" s="53" t="str">
        <f>IF('SENARAI SEMAK GURU '!Q59="X",1,IF('SENARAI SEMAK GURU '!R59="X",2,IF('SENARAI SEMAK GURU '!S59="X",3,IF('SENARAI SEMAK GURU '!T59="X",4,IF('SENARAI SEMAK GURU '!U59="X",5,IF('SENARAI SEMAK GURU '!V59="X",6,""))))))</f>
        <v/>
      </c>
      <c r="H68" s="53" t="str">
        <f>IF('SENARAI SEMAK GURU '!W59="X",1,IF('SENARAI SEMAK GURU '!X59="X",2,IF('SENARAI SEMAK GURU '!Y59="X",3,IF('SENARAI SEMAK GURU '!Z59="X",4,IF('SENARAI SEMAK GURU '!AA59="X",5,IF('SENARAI SEMAK GURU '!AB59="X",6,""))))))</f>
        <v/>
      </c>
      <c r="I68" s="53" t="str">
        <f>IF('SENARAI SEMAK GURU '!AC59="X",1,IF('SENARAI SEMAK GURU '!AD59="X",2,IF('SENARAI SEMAK GURU '!AE59="X",3,IF('SENARAI SEMAK GURU '!AF59="X",4,IF('SENARAI SEMAK GURU '!AG59="X",5,IF('SENARAI SEMAK GURU '!AH59="X",6,""))))))</f>
        <v/>
      </c>
      <c r="J68" s="53" t="str">
        <f>IF('SENARAI SEMAK GURU '!AI59="X",1,IF('SENARAI SEMAK GURU '!AJ59="X",2,IF('SENARAI SEMAK GURU '!AK59="X",3,IF('SENARAI SEMAK GURU '!AL59="X",4,IF('SENARAI SEMAK GURU '!AM59="X",5,IF('SENARAI SEMAK GURU '!AN59="X",6,""))))))</f>
        <v/>
      </c>
      <c r="K68" s="53" t="str">
        <f>IF('SENARAI SEMAK GURU '!AO59="X",1,IF('SENARAI SEMAK GURU '!AP59="X",2,IF('SENARAI SEMAK GURU '!AQ59="X",3,IF('SENARAI SEMAK GURU '!AR59="X",4,IF('SENARAI SEMAK GURU '!AS59="X",5,IF('SENARAI SEMAK GURU '!AT59="X",6,""))))))</f>
        <v/>
      </c>
      <c r="L68" s="53" t="str">
        <f>IF('SENARAI SEMAK GURU '!AU59="X",1,IF('SENARAI SEMAK GURU '!AV59="X",2,IF('SENARAI SEMAK GURU '!AW59="X",3,IF('SENARAI SEMAK GURU '!AX59="X",4,IF('SENARAI SEMAK GURU '!AY59="X",5,IF('SENARAI SEMAK GURU '!AZ59="X",6,""))))))</f>
        <v/>
      </c>
      <c r="M68" s="53" t="str">
        <f>IF('SENARAI SEMAK GURU '!BA59="X","CEMERLANG",IF('SENARAI SEMAK GURU '!BB59="X","BAIK",IF('SENARAI SEMAK GURU '!BC59="X","MEMUASKAN","")))</f>
        <v/>
      </c>
      <c r="N68" s="53" t="str">
        <f>IF('SENARAI SEMAK GURU '!BD59="X","CEMERLANG",IF('SENARAI SEMAK GURU '!BE59="X","BAIK",IF('SENARAI SEMAK GURU '!BF59="X","MEMUASKAN","")))</f>
        <v/>
      </c>
      <c r="O68" s="53" t="str">
        <f>IF('SENARAI SEMAK GURU '!BG59="X","CEMERLANG",IF('SENARAI SEMAK GURU '!BH59="X","BAIK",IF('SENARAI SEMAK GURU '!BI59="X","MEMUASKAN","")))</f>
        <v/>
      </c>
      <c r="P68" s="155"/>
      <c r="Q68" s="155"/>
      <c r="R68" s="16"/>
      <c r="S68" s="16"/>
      <c r="T68" s="141"/>
      <c r="U68" s="16"/>
      <c r="V68" s="16"/>
      <c r="W68" s="16"/>
      <c r="X68" s="16"/>
      <c r="Y68" s="16"/>
      <c r="Z68" s="16"/>
      <c r="AA68" s="16"/>
      <c r="AB68" s="16"/>
      <c r="AD68" s="104"/>
      <c r="AE68" s="104"/>
    </row>
    <row r="69" spans="1:31" s="17" customFormat="1" ht="27.75" customHeight="1" x14ac:dyDescent="0.25">
      <c r="A69" s="53">
        <v>53</v>
      </c>
      <c r="B69" s="265" t="str">
        <f>'SENARAI SEMAK GURU '!B60</f>
        <v>MURID 53</v>
      </c>
      <c r="C69" s="266">
        <f>'SENARAI SEMAK GURU '!C60</f>
        <v>41208018957</v>
      </c>
      <c r="D69" s="53" t="str">
        <f t="shared" si="0"/>
        <v>L</v>
      </c>
      <c r="E69" s="53" t="str">
        <f>IF('SENARAI SEMAK GURU '!E60="X",1,IF('SENARAI SEMAK GURU '!F60="X",2,IF('SENARAI SEMAK GURU '!G60="X",3,IF('SENARAI SEMAK GURU '!H60="X",4,IF('SENARAI SEMAK GURU '!I60="X",5,IF('SENARAI SEMAK GURU '!J60="X",6,""))))))</f>
        <v/>
      </c>
      <c r="F69" s="53" t="str">
        <f>IF('SENARAI SEMAK GURU '!K60="X",1,IF('SENARAI SEMAK GURU '!L60="X",2,IF('SENARAI SEMAK GURU '!M60="X",3,IF('SENARAI SEMAK GURU '!N60="X",4,IF('SENARAI SEMAK GURU '!O60="X",5,IF('SENARAI SEMAK GURU '!P60="X",6,""))))))</f>
        <v/>
      </c>
      <c r="G69" s="53" t="str">
        <f>IF('SENARAI SEMAK GURU '!Q60="X",1,IF('SENARAI SEMAK GURU '!R60="X",2,IF('SENARAI SEMAK GURU '!S60="X",3,IF('SENARAI SEMAK GURU '!T60="X",4,IF('SENARAI SEMAK GURU '!U60="X",5,IF('SENARAI SEMAK GURU '!V60="X",6,""))))))</f>
        <v/>
      </c>
      <c r="H69" s="53" t="str">
        <f>IF('SENARAI SEMAK GURU '!W60="X",1,IF('SENARAI SEMAK GURU '!X60="X",2,IF('SENARAI SEMAK GURU '!Y60="X",3,IF('SENARAI SEMAK GURU '!Z60="X",4,IF('SENARAI SEMAK GURU '!AA60="X",5,IF('SENARAI SEMAK GURU '!AB60="X",6,""))))))</f>
        <v/>
      </c>
      <c r="I69" s="53" t="str">
        <f>IF('SENARAI SEMAK GURU '!AC60="X",1,IF('SENARAI SEMAK GURU '!AD60="X",2,IF('SENARAI SEMAK GURU '!AE60="X",3,IF('SENARAI SEMAK GURU '!AF60="X",4,IF('SENARAI SEMAK GURU '!AG60="X",5,IF('SENARAI SEMAK GURU '!AH60="X",6,""))))))</f>
        <v/>
      </c>
      <c r="J69" s="53" t="str">
        <f>IF('SENARAI SEMAK GURU '!AI60="X",1,IF('SENARAI SEMAK GURU '!AJ60="X",2,IF('SENARAI SEMAK GURU '!AK60="X",3,IF('SENARAI SEMAK GURU '!AL60="X",4,IF('SENARAI SEMAK GURU '!AM60="X",5,IF('SENARAI SEMAK GURU '!AN60="X",6,""))))))</f>
        <v/>
      </c>
      <c r="K69" s="53" t="str">
        <f>IF('SENARAI SEMAK GURU '!AO60="X",1,IF('SENARAI SEMAK GURU '!AP60="X",2,IF('SENARAI SEMAK GURU '!AQ60="X",3,IF('SENARAI SEMAK GURU '!AR60="X",4,IF('SENARAI SEMAK GURU '!AS60="X",5,IF('SENARAI SEMAK GURU '!AT60="X",6,""))))))</f>
        <v/>
      </c>
      <c r="L69" s="53" t="str">
        <f>IF('SENARAI SEMAK GURU '!AU60="X",1,IF('SENARAI SEMAK GURU '!AV60="X",2,IF('SENARAI SEMAK GURU '!AW60="X",3,IF('SENARAI SEMAK GURU '!AX60="X",4,IF('SENARAI SEMAK GURU '!AY60="X",5,IF('SENARAI SEMAK GURU '!AZ60="X",6,""))))))</f>
        <v/>
      </c>
      <c r="M69" s="53" t="str">
        <f>IF('SENARAI SEMAK GURU '!BA60="X","CEMERLANG",IF('SENARAI SEMAK GURU '!BB60="X","BAIK",IF('SENARAI SEMAK GURU '!BC60="X","MEMUASKAN","")))</f>
        <v/>
      </c>
      <c r="N69" s="53" t="str">
        <f>IF('SENARAI SEMAK GURU '!BD60="X","CEMERLANG",IF('SENARAI SEMAK GURU '!BE60="X","BAIK",IF('SENARAI SEMAK GURU '!BF60="X","MEMUASKAN","")))</f>
        <v/>
      </c>
      <c r="O69" s="53" t="str">
        <f>IF('SENARAI SEMAK GURU '!BG60="X","CEMERLANG",IF('SENARAI SEMAK GURU '!BH60="X","BAIK",IF('SENARAI SEMAK GURU '!BI60="X","MEMUASKAN","")))</f>
        <v/>
      </c>
      <c r="P69" s="155"/>
      <c r="Q69" s="155"/>
      <c r="R69" s="16"/>
      <c r="S69" s="16"/>
      <c r="T69" s="141"/>
      <c r="U69" s="16"/>
      <c r="V69" s="16"/>
      <c r="W69" s="16"/>
      <c r="X69" s="16"/>
      <c r="Y69" s="16"/>
      <c r="Z69" s="16"/>
      <c r="AA69" s="16"/>
      <c r="AB69" s="16"/>
      <c r="AD69" s="104"/>
      <c r="AE69" s="104"/>
    </row>
    <row r="70" spans="1:31" s="17" customFormat="1" ht="27.75" customHeight="1" x14ac:dyDescent="0.25">
      <c r="A70" s="53">
        <v>54</v>
      </c>
      <c r="B70" s="265" t="str">
        <f>'SENARAI SEMAK GURU '!B61</f>
        <v>MURID 54</v>
      </c>
      <c r="C70" s="266">
        <f>'SENARAI SEMAK GURU '!C61</f>
        <v>41203018934</v>
      </c>
      <c r="D70" s="53" t="str">
        <f t="shared" si="0"/>
        <v>P</v>
      </c>
      <c r="E70" s="53" t="str">
        <f>IF('SENARAI SEMAK GURU '!E61="X",1,IF('SENARAI SEMAK GURU '!F61="X",2,IF('SENARAI SEMAK GURU '!G61="X",3,IF('SENARAI SEMAK GURU '!H61="X",4,IF('SENARAI SEMAK GURU '!I61="X",5,IF('SENARAI SEMAK GURU '!J61="X",6,""))))))</f>
        <v/>
      </c>
      <c r="F70" s="53" t="str">
        <f>IF('SENARAI SEMAK GURU '!K61="X",1,IF('SENARAI SEMAK GURU '!L61="X",2,IF('SENARAI SEMAK GURU '!M61="X",3,IF('SENARAI SEMAK GURU '!N61="X",4,IF('SENARAI SEMAK GURU '!O61="X",5,IF('SENARAI SEMAK GURU '!P61="X",6,""))))))</f>
        <v/>
      </c>
      <c r="G70" s="53" t="str">
        <f>IF('SENARAI SEMAK GURU '!Q61="X",1,IF('SENARAI SEMAK GURU '!R61="X",2,IF('SENARAI SEMAK GURU '!S61="X",3,IF('SENARAI SEMAK GURU '!T61="X",4,IF('SENARAI SEMAK GURU '!U61="X",5,IF('SENARAI SEMAK GURU '!V61="X",6,""))))))</f>
        <v/>
      </c>
      <c r="H70" s="53" t="str">
        <f>IF('SENARAI SEMAK GURU '!W61="X",1,IF('SENARAI SEMAK GURU '!X61="X",2,IF('SENARAI SEMAK GURU '!Y61="X",3,IF('SENARAI SEMAK GURU '!Z61="X",4,IF('SENARAI SEMAK GURU '!AA61="X",5,IF('SENARAI SEMAK GURU '!AB61="X",6,""))))))</f>
        <v/>
      </c>
      <c r="I70" s="53" t="str">
        <f>IF('SENARAI SEMAK GURU '!AC61="X",1,IF('SENARAI SEMAK GURU '!AD61="X",2,IF('SENARAI SEMAK GURU '!AE61="X",3,IF('SENARAI SEMAK GURU '!AF61="X",4,IF('SENARAI SEMAK GURU '!AG61="X",5,IF('SENARAI SEMAK GURU '!AH61="X",6,""))))))</f>
        <v/>
      </c>
      <c r="J70" s="53" t="str">
        <f>IF('SENARAI SEMAK GURU '!AI61="X",1,IF('SENARAI SEMAK GURU '!AJ61="X",2,IF('SENARAI SEMAK GURU '!AK61="X",3,IF('SENARAI SEMAK GURU '!AL61="X",4,IF('SENARAI SEMAK GURU '!AM61="X",5,IF('SENARAI SEMAK GURU '!AN61="X",6,""))))))</f>
        <v/>
      </c>
      <c r="K70" s="53" t="str">
        <f>IF('SENARAI SEMAK GURU '!AO61="X",1,IF('SENARAI SEMAK GURU '!AP61="X",2,IF('SENARAI SEMAK GURU '!AQ61="X",3,IF('SENARAI SEMAK GURU '!AR61="X",4,IF('SENARAI SEMAK GURU '!AS61="X",5,IF('SENARAI SEMAK GURU '!AT61="X",6,""))))))</f>
        <v/>
      </c>
      <c r="L70" s="53" t="str">
        <f>IF('SENARAI SEMAK GURU '!AU61="X",1,IF('SENARAI SEMAK GURU '!AV61="X",2,IF('SENARAI SEMAK GURU '!AW61="X",3,IF('SENARAI SEMAK GURU '!AX61="X",4,IF('SENARAI SEMAK GURU '!AY61="X",5,IF('SENARAI SEMAK GURU '!AZ61="X",6,""))))))</f>
        <v/>
      </c>
      <c r="M70" s="53" t="str">
        <f>IF('SENARAI SEMAK GURU '!BA61="X","CEMERLANG",IF('SENARAI SEMAK GURU '!BB61="X","BAIK",IF('SENARAI SEMAK GURU '!BC61="X","MEMUASKAN","")))</f>
        <v/>
      </c>
      <c r="N70" s="53" t="str">
        <f>IF('SENARAI SEMAK GURU '!BD61="X","CEMERLANG",IF('SENARAI SEMAK GURU '!BE61="X","BAIK",IF('SENARAI SEMAK GURU '!BF61="X","MEMUASKAN","")))</f>
        <v/>
      </c>
      <c r="O70" s="53" t="str">
        <f>IF('SENARAI SEMAK GURU '!BG61="X","CEMERLANG",IF('SENARAI SEMAK GURU '!BH61="X","BAIK",IF('SENARAI SEMAK GURU '!BI61="X","MEMUASKAN","")))</f>
        <v/>
      </c>
      <c r="P70" s="155"/>
      <c r="Q70" s="155"/>
      <c r="R70" s="16"/>
      <c r="S70" s="16"/>
      <c r="T70" s="141"/>
      <c r="U70" s="16"/>
      <c r="V70" s="16"/>
      <c r="W70" s="16"/>
      <c r="X70" s="16"/>
      <c r="Y70" s="16"/>
      <c r="Z70" s="16"/>
      <c r="AA70" s="16"/>
      <c r="AB70" s="16"/>
      <c r="AD70" s="104"/>
      <c r="AE70" s="104"/>
    </row>
    <row r="71" spans="1:31" ht="27.75" customHeight="1" x14ac:dyDescent="0.25">
      <c r="A71" s="267"/>
      <c r="B71" s="268"/>
      <c r="C71" s="268"/>
      <c r="D71" s="269"/>
      <c r="E71" s="268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3"/>
      <c r="T71" s="6"/>
      <c r="U71" s="6"/>
      <c r="V71" s="6"/>
      <c r="W71" s="6"/>
      <c r="X71" s="6"/>
      <c r="Y71" s="6"/>
      <c r="Z71" s="6"/>
      <c r="AA71" s="6"/>
      <c r="AB71" s="62"/>
      <c r="AD71" s="105"/>
      <c r="AE71" s="105"/>
    </row>
    <row r="72" spans="1:31" ht="27.75" customHeight="1" x14ac:dyDescent="0.25">
      <c r="A72" s="270"/>
      <c r="B72" s="271"/>
      <c r="C72" s="271"/>
      <c r="D72" s="272"/>
      <c r="E72" s="271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5"/>
      <c r="T72" s="5"/>
      <c r="U72" s="5"/>
      <c r="V72" s="5"/>
      <c r="W72" s="5"/>
      <c r="X72" s="5"/>
      <c r="Y72" s="5"/>
      <c r="Z72" s="5"/>
      <c r="AA72" s="5"/>
      <c r="AB72" s="63"/>
      <c r="AD72" s="105"/>
      <c r="AE72" s="105"/>
    </row>
    <row r="73" spans="1:31" ht="27.75" customHeight="1" x14ac:dyDescent="0.25">
      <c r="A73" s="270"/>
      <c r="B73" s="271"/>
      <c r="C73" s="271"/>
      <c r="D73" s="272"/>
      <c r="E73" s="271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4"/>
      <c r="T73" s="5"/>
      <c r="U73" s="5"/>
      <c r="V73" s="5"/>
      <c r="W73" s="5"/>
      <c r="X73" s="5"/>
      <c r="Y73" s="5"/>
      <c r="Z73" s="5"/>
      <c r="AA73" s="5"/>
      <c r="AB73" s="63"/>
      <c r="AD73" s="105"/>
      <c r="AE73" s="105"/>
    </row>
    <row r="74" spans="1:31" ht="27.75" customHeight="1" x14ac:dyDescent="0.25">
      <c r="A74" s="275"/>
      <c r="B74" s="276" t="s">
        <v>291</v>
      </c>
      <c r="C74" s="276"/>
      <c r="D74" s="358" t="s">
        <v>280</v>
      </c>
      <c r="E74" s="358"/>
      <c r="F74" s="358"/>
      <c r="G74" s="276"/>
      <c r="H74" s="277"/>
      <c r="I74" s="358" t="s">
        <v>280</v>
      </c>
      <c r="J74" s="358"/>
      <c r="K74" s="358"/>
      <c r="L74" s="276"/>
      <c r="M74" s="277"/>
      <c r="N74" s="277"/>
      <c r="O74" s="276"/>
      <c r="P74" s="276"/>
      <c r="Q74" s="276"/>
      <c r="R74" s="273"/>
      <c r="S74" s="274"/>
      <c r="T74" s="5"/>
      <c r="U74" s="5"/>
      <c r="V74" s="5"/>
      <c r="W74" s="5"/>
      <c r="X74" s="5"/>
      <c r="Y74" s="5"/>
      <c r="Z74" s="5"/>
      <c r="AA74" s="5"/>
      <c r="AB74" s="63"/>
      <c r="AD74" s="105"/>
      <c r="AE74" s="105"/>
    </row>
    <row r="75" spans="1:31" x14ac:dyDescent="0.25">
      <c r="A75" s="275"/>
      <c r="B75" s="278" t="str">
        <f>'MAKLUMAT SEKOLAH'!$H$12</f>
        <v>PN. ALINA BIN BABA</v>
      </c>
      <c r="C75" s="278"/>
      <c r="D75" s="278" t="str">
        <f>'MAKLUMAT SEKOLAH'!$H$13</f>
        <v>EN. SHAARI BIN AHMAD</v>
      </c>
      <c r="E75" s="278"/>
      <c r="F75" s="279"/>
      <c r="G75" s="279"/>
      <c r="H75" s="277"/>
      <c r="I75" s="278" t="str">
        <f>'MAKLUMAT SEKOLAH'!$H$11</f>
        <v>EN. JAMIL BIN ABU</v>
      </c>
      <c r="J75" s="278"/>
      <c r="K75" s="279"/>
      <c r="L75" s="279"/>
      <c r="M75" s="277"/>
      <c r="N75" s="277"/>
      <c r="O75" s="279"/>
      <c r="P75" s="279"/>
      <c r="Q75" s="279"/>
      <c r="R75" s="271"/>
      <c r="S75" s="280"/>
      <c r="T75" s="5"/>
      <c r="U75" s="5"/>
      <c r="V75" s="5"/>
      <c r="W75" s="5"/>
      <c r="X75" s="5"/>
      <c r="Y75" s="5"/>
      <c r="Z75" s="5"/>
      <c r="AA75" s="5"/>
      <c r="AB75" s="63"/>
      <c r="AD75" s="105"/>
      <c r="AE75" s="105"/>
    </row>
    <row r="76" spans="1:31" x14ac:dyDescent="0.25">
      <c r="A76" s="275"/>
      <c r="B76" s="281" t="str">
        <f>'MAKLUMAT SEKOLAH'!$B$12</f>
        <v>GURU SENI VISUAL</v>
      </c>
      <c r="C76" s="278"/>
      <c r="D76" s="281" t="str">
        <f>'MAKLUMAT SEKOLAH'!$B$13</f>
        <v>GURU MUZIK</v>
      </c>
      <c r="E76" s="278"/>
      <c r="F76" s="279"/>
      <c r="G76" s="279"/>
      <c r="H76" s="277"/>
      <c r="I76" s="281" t="str">
        <f>'MAKLUMAT SEKOLAH'!$B$11</f>
        <v xml:space="preserve">GURU BESAR </v>
      </c>
      <c r="J76" s="278"/>
      <c r="K76" s="279"/>
      <c r="L76" s="279"/>
      <c r="M76" s="277"/>
      <c r="N76" s="277"/>
      <c r="O76" s="279"/>
      <c r="P76" s="279"/>
      <c r="Q76" s="279"/>
      <c r="R76" s="271"/>
      <c r="S76" s="280"/>
      <c r="T76" s="5"/>
      <c r="U76" s="5"/>
      <c r="V76" s="5"/>
      <c r="W76" s="5"/>
      <c r="X76" s="5"/>
      <c r="Y76" s="5"/>
      <c r="Z76" s="5"/>
      <c r="AA76" s="5"/>
      <c r="AB76" s="63"/>
      <c r="AD76" s="105"/>
      <c r="AE76" s="105"/>
    </row>
    <row r="77" spans="1:31" x14ac:dyDescent="0.25">
      <c r="A77" s="275"/>
      <c r="B77" s="276" t="str">
        <f>'MAKLUMAT SEKOLAH'!$H$8</f>
        <v>SEKOLAH KEBANGSAAN PARCEL E</v>
      </c>
      <c r="C77" s="276"/>
      <c r="D77" s="276" t="str">
        <f>'MAKLUMAT SEKOLAH'!$H$8</f>
        <v>SEKOLAH KEBANGSAAN PARCEL E</v>
      </c>
      <c r="E77" s="276"/>
      <c r="F77" s="279"/>
      <c r="G77" s="279"/>
      <c r="H77" s="277"/>
      <c r="I77" s="276" t="str">
        <f>'MAKLUMAT SEKOLAH'!$H$8</f>
        <v>SEKOLAH KEBANGSAAN PARCEL E</v>
      </c>
      <c r="J77" s="276"/>
      <c r="K77" s="279"/>
      <c r="L77" s="279"/>
      <c r="M77" s="277"/>
      <c r="N77" s="277"/>
      <c r="O77" s="279"/>
      <c r="P77" s="279"/>
      <c r="Q77" s="279"/>
      <c r="R77" s="271"/>
      <c r="S77" s="280"/>
      <c r="T77" s="5"/>
      <c r="U77" s="5"/>
      <c r="V77" s="5"/>
      <c r="W77" s="5"/>
      <c r="X77" s="5"/>
      <c r="Y77" s="5"/>
      <c r="Z77" s="5"/>
      <c r="AA77" s="5"/>
      <c r="AB77" s="63"/>
      <c r="AD77" s="105"/>
      <c r="AE77" s="105"/>
    </row>
    <row r="78" spans="1:31" x14ac:dyDescent="0.25">
      <c r="A78" s="282"/>
      <c r="B78" s="279"/>
      <c r="C78" s="279"/>
      <c r="D78" s="283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1"/>
      <c r="S78" s="280"/>
      <c r="T78" s="5"/>
      <c r="U78" s="5"/>
      <c r="V78" s="5"/>
      <c r="W78" s="5"/>
      <c r="X78" s="5"/>
      <c r="Y78" s="5"/>
      <c r="Z78" s="5"/>
      <c r="AA78" s="5"/>
      <c r="AB78" s="63"/>
      <c r="AD78" s="105"/>
      <c r="AE78" s="105"/>
    </row>
    <row r="79" spans="1:31" x14ac:dyDescent="0.25">
      <c r="A79" s="282"/>
      <c r="B79" s="279"/>
      <c r="C79" s="279"/>
      <c r="D79" s="283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1"/>
      <c r="S79" s="280"/>
      <c r="T79" s="5"/>
      <c r="U79" s="5"/>
      <c r="V79" s="5"/>
      <c r="W79" s="5"/>
      <c r="X79" s="5"/>
      <c r="Y79" s="5"/>
      <c r="Z79" s="5"/>
      <c r="AA79" s="5"/>
      <c r="AB79" s="63"/>
      <c r="AD79" s="105"/>
      <c r="AE79" s="105"/>
    </row>
    <row r="80" spans="1:31" x14ac:dyDescent="0.25">
      <c r="A80" s="282"/>
      <c r="B80" s="279"/>
      <c r="C80" s="279"/>
      <c r="D80" s="283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1"/>
      <c r="S80" s="280"/>
      <c r="T80" s="5"/>
      <c r="U80" s="5"/>
      <c r="V80" s="5"/>
      <c r="W80" s="5"/>
      <c r="X80" s="5"/>
      <c r="Y80" s="5"/>
      <c r="Z80" s="5"/>
      <c r="AA80" s="5"/>
      <c r="AB80" s="63"/>
      <c r="AD80" s="105"/>
      <c r="AE80" s="105"/>
    </row>
    <row r="81" spans="1:31" x14ac:dyDescent="0.25">
      <c r="A81" s="282"/>
      <c r="B81" s="279"/>
      <c r="C81" s="279"/>
      <c r="D81" s="283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1"/>
      <c r="S81" s="280"/>
      <c r="T81" s="5"/>
      <c r="U81" s="5"/>
      <c r="V81" s="5"/>
      <c r="W81" s="5"/>
      <c r="X81" s="5"/>
      <c r="Y81" s="5"/>
      <c r="Z81" s="5"/>
      <c r="AA81" s="5"/>
      <c r="AB81" s="63"/>
      <c r="AD81" s="105"/>
      <c r="AE81" s="105"/>
    </row>
    <row r="82" spans="1:31" x14ac:dyDescent="0.25">
      <c r="A82" s="282"/>
      <c r="B82" s="279"/>
      <c r="C82" s="279"/>
      <c r="D82" s="283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84"/>
      <c r="S82" s="285"/>
      <c r="T82" s="7"/>
      <c r="U82" s="7"/>
      <c r="V82" s="7"/>
      <c r="W82" s="7"/>
      <c r="X82" s="7"/>
      <c r="Y82" s="7"/>
      <c r="Z82" s="7"/>
      <c r="AA82" s="7"/>
      <c r="AB82" s="64"/>
      <c r="AD82" s="105"/>
      <c r="AE82" s="105"/>
    </row>
    <row r="83" spans="1:31" x14ac:dyDescent="0.25">
      <c r="A83" s="275"/>
      <c r="B83" s="286"/>
      <c r="C83" s="286"/>
      <c r="D83" s="287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77"/>
      <c r="S83" s="288"/>
      <c r="AD83" s="105"/>
      <c r="AE83" s="105"/>
    </row>
    <row r="84" spans="1:31" hidden="1" x14ac:dyDescent="0.25">
      <c r="AD84" s="105"/>
      <c r="AE84" s="105"/>
    </row>
    <row r="85" spans="1:31" hidden="1" x14ac:dyDescent="0.25">
      <c r="AD85" s="105"/>
      <c r="AE85" s="105"/>
    </row>
    <row r="86" spans="1:31" hidden="1" x14ac:dyDescent="0.25">
      <c r="AD86" s="105"/>
      <c r="AE86" s="105"/>
    </row>
    <row r="87" spans="1:31" hidden="1" x14ac:dyDescent="0.25">
      <c r="AD87" s="105"/>
      <c r="AE87" s="105"/>
    </row>
    <row r="88" spans="1:31" hidden="1" x14ac:dyDescent="0.25">
      <c r="AD88" s="105"/>
      <c r="AE88" s="105"/>
    </row>
    <row r="89" spans="1:31" hidden="1" x14ac:dyDescent="0.25">
      <c r="AD89" s="105"/>
      <c r="AE89" s="105"/>
    </row>
    <row r="90" spans="1:31" hidden="1" x14ac:dyDescent="0.25">
      <c r="AD90" s="105"/>
      <c r="AE90" s="105"/>
    </row>
    <row r="91" spans="1:31" hidden="1" x14ac:dyDescent="0.25">
      <c r="AD91" s="105"/>
      <c r="AE91" s="105"/>
    </row>
    <row r="92" spans="1:31" hidden="1" x14ac:dyDescent="0.25">
      <c r="AD92" s="105"/>
      <c r="AE92" s="105"/>
    </row>
    <row r="93" spans="1:31" hidden="1" x14ac:dyDescent="0.25">
      <c r="AD93" s="105"/>
      <c r="AE93" s="105"/>
    </row>
    <row r="94" spans="1:31" hidden="1" x14ac:dyDescent="0.25">
      <c r="AD94" s="105"/>
      <c r="AE94" s="105"/>
    </row>
    <row r="95" spans="1:31" hidden="1" x14ac:dyDescent="0.25">
      <c r="AD95" s="105"/>
      <c r="AE95" s="105"/>
    </row>
    <row r="96" spans="1:31" hidden="1" x14ac:dyDescent="0.25">
      <c r="AD96" s="105"/>
      <c r="AE96" s="105"/>
    </row>
    <row r="97" spans="30:31" hidden="1" x14ac:dyDescent="0.25">
      <c r="AD97" s="105"/>
      <c r="AE97" s="105"/>
    </row>
    <row r="98" spans="30:31" hidden="1" x14ac:dyDescent="0.25">
      <c r="AD98" s="105"/>
      <c r="AE98" s="105"/>
    </row>
    <row r="99" spans="30:31" hidden="1" x14ac:dyDescent="0.25">
      <c r="AD99" s="105"/>
      <c r="AE99" s="105"/>
    </row>
    <row r="100" spans="30:31" hidden="1" x14ac:dyDescent="0.25">
      <c r="AD100" s="105"/>
      <c r="AE100" s="105"/>
    </row>
    <row r="101" spans="30:31" hidden="1" x14ac:dyDescent="0.25">
      <c r="AD101" s="105"/>
      <c r="AE101" s="105"/>
    </row>
    <row r="102" spans="30:31" hidden="1" x14ac:dyDescent="0.25">
      <c r="AD102" s="105"/>
      <c r="AE102" s="105"/>
    </row>
    <row r="103" spans="30:31" hidden="1" x14ac:dyDescent="0.25">
      <c r="AD103" s="105"/>
      <c r="AE103" s="105"/>
    </row>
    <row r="104" spans="30:31" hidden="1" x14ac:dyDescent="0.25">
      <c r="AD104" s="105"/>
      <c r="AE104" s="105"/>
    </row>
    <row r="105" spans="30:31" hidden="1" x14ac:dyDescent="0.25">
      <c r="AD105" s="105"/>
      <c r="AE105" s="105"/>
    </row>
    <row r="106" spans="30:31" hidden="1" x14ac:dyDescent="0.25">
      <c r="AD106" s="105"/>
      <c r="AE106" s="105"/>
    </row>
    <row r="107" spans="30:31" hidden="1" x14ac:dyDescent="0.25">
      <c r="AD107" s="105"/>
      <c r="AE107" s="105"/>
    </row>
    <row r="108" spans="30:31" hidden="1" x14ac:dyDescent="0.25">
      <c r="AD108" s="105"/>
      <c r="AE108" s="105"/>
    </row>
    <row r="109" spans="30:31" hidden="1" x14ac:dyDescent="0.25">
      <c r="AD109" s="105"/>
      <c r="AE109" s="105"/>
    </row>
    <row r="110" spans="30:31" hidden="1" x14ac:dyDescent="0.25"/>
    <row r="111" spans="30:31" hidden="1" x14ac:dyDescent="0.25"/>
    <row r="112" spans="30:3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</sheetData>
  <sheetProtection password="C0BC" sheet="1" objects="1" scenarios="1"/>
  <sortState ref="A10:AB59">
    <sortCondition ref="B10:B59"/>
  </sortState>
  <mergeCells count="28">
    <mergeCell ref="D74:F74"/>
    <mergeCell ref="I74:K74"/>
    <mergeCell ref="E13:F13"/>
    <mergeCell ref="G8:I8"/>
    <mergeCell ref="G9:I9"/>
    <mergeCell ref="G10:I10"/>
    <mergeCell ref="G11:I11"/>
    <mergeCell ref="G12:I12"/>
    <mergeCell ref="F71:S71"/>
    <mergeCell ref="F72:S72"/>
    <mergeCell ref="D9:F9"/>
    <mergeCell ref="D10:F10"/>
    <mergeCell ref="AB14:AB16"/>
    <mergeCell ref="D14:D16"/>
    <mergeCell ref="C14:C16"/>
    <mergeCell ref="B14:B16"/>
    <mergeCell ref="A14:A16"/>
    <mergeCell ref="M14:O15"/>
    <mergeCell ref="E14:F15"/>
    <mergeCell ref="G14:H15"/>
    <mergeCell ref="I14:J15"/>
    <mergeCell ref="K14:L15"/>
    <mergeCell ref="P14:Q15"/>
    <mergeCell ref="A2:Q2"/>
    <mergeCell ref="E8:F8"/>
    <mergeCell ref="E7:F7"/>
    <mergeCell ref="E11:F11"/>
    <mergeCell ref="E12:F12"/>
  </mergeCells>
  <dataValidations count="3">
    <dataValidation type="textLength" operator="equal" allowBlank="1" showErrorMessage="1" errorTitle="NO. KAD PENGENALAN" error="Sila masukkan nombor kad pengenalan dengan tepat dan betul." sqref="C17:C70">
      <formula1>11</formula1>
    </dataValidation>
    <dataValidation type="whole" allowBlank="1" showErrorMessage="1" errorTitle="TAHAP PENGUASAAN" error="SILA ISIKAN TAHAP PENGUASAAN YANG BETUL!" sqref="AB17:AB70 R17:Z70">
      <formula1>1</formula1>
      <formula2>6</formula2>
    </dataValidation>
    <dataValidation type="whole" allowBlank="1" showInputMessage="1" showErrorMessage="1" sqref="P17:P70">
      <formula1>1</formula1>
      <formula2>6</formula2>
    </dataValidation>
  </dataValidations>
  <pageMargins left="0.25" right="0.25" top="0.75" bottom="0.75" header="0.3" footer="0.3"/>
  <pageSetup paperSize="9" scale="46" fitToHeight="0" orientation="landscape" blackAndWhite="1" horizontalDpi="4294967293" r:id="rId1"/>
  <rowBreaks count="1" manualBreakCount="1">
    <brk id="42" max="27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showGridLines="0" view="pageBreakPreview" zoomScale="80" zoomScaleNormal="80" zoomScaleSheetLayoutView="80" workbookViewId="0">
      <selection activeCell="E47" sqref="E47:F47"/>
    </sheetView>
  </sheetViews>
  <sheetFormatPr defaultColWidth="0" defaultRowHeight="16.5" x14ac:dyDescent="0.3"/>
  <cols>
    <col min="1" max="1" width="2.140625" style="1" customWidth="1"/>
    <col min="2" max="2" width="19" style="49" customWidth="1"/>
    <col min="3" max="3" width="16.85546875" style="49" customWidth="1"/>
    <col min="4" max="4" width="19.85546875" style="49" customWidth="1"/>
    <col min="5" max="5" width="25.28515625" style="49" customWidth="1"/>
    <col min="6" max="6" width="94.7109375" style="49" customWidth="1"/>
    <col min="7" max="7" width="12.140625" style="22" customWidth="1"/>
    <col min="8" max="8" width="3" style="23" hidden="1" customWidth="1"/>
    <col min="9" max="9" width="19.85546875" style="1" hidden="1" customWidth="1"/>
    <col min="10" max="10" width="21.7109375" style="1" hidden="1" customWidth="1"/>
    <col min="11" max="11" width="7.7109375" style="1" hidden="1" customWidth="1"/>
    <col min="12" max="12" width="5.5703125" style="1" hidden="1" customWidth="1"/>
    <col min="13" max="13" width="5.85546875" style="1" hidden="1" customWidth="1"/>
    <col min="14" max="16384" width="9.140625" style="1" hidden="1"/>
  </cols>
  <sheetData>
    <row r="1" spans="1:11" s="57" customFormat="1" ht="42" customHeight="1" x14ac:dyDescent="0.25">
      <c r="A1" s="209"/>
      <c r="B1" s="375" t="s">
        <v>278</v>
      </c>
      <c r="C1" s="375"/>
      <c r="D1" s="375"/>
      <c r="E1" s="375"/>
      <c r="F1" s="375"/>
      <c r="G1" s="206"/>
      <c r="H1" s="23"/>
    </row>
    <row r="2" spans="1:11" s="57" customFormat="1" ht="21" customHeight="1" x14ac:dyDescent="0.25">
      <c r="A2" s="210"/>
      <c r="B2" s="376" t="str">
        <f>'REKOD PRESTASI MURID'!$G$4</f>
        <v>SEKOLAH KEBANGSAAN PARCEL E</v>
      </c>
      <c r="C2" s="376"/>
      <c r="D2" s="376"/>
      <c r="E2" s="376"/>
      <c r="F2" s="376"/>
      <c r="G2" s="207"/>
      <c r="H2" s="23"/>
    </row>
    <row r="3" spans="1:11" s="57" customFormat="1" ht="21" customHeight="1" x14ac:dyDescent="0.25">
      <c r="A3" s="210"/>
      <c r="B3" s="376" t="str">
        <f>'REKOD PRESTASI MURID'!$G$5</f>
        <v>BLOK E9, PRESINT 1, PUTRAJAYA</v>
      </c>
      <c r="C3" s="376"/>
      <c r="D3" s="376"/>
      <c r="E3" s="376"/>
      <c r="F3" s="376"/>
      <c r="G3" s="207"/>
      <c r="H3" s="23"/>
    </row>
    <row r="4" spans="1:11" s="57" customFormat="1" ht="21" customHeight="1" thickBot="1" x14ac:dyDescent="0.3">
      <c r="A4" s="211"/>
      <c r="B4" s="377" t="str">
        <f>'REKOD PRESTASI MURID'!$G$12</f>
        <v>4 JUN 2017</v>
      </c>
      <c r="C4" s="378"/>
      <c r="D4" s="378"/>
      <c r="E4" s="378"/>
      <c r="F4" s="378"/>
      <c r="G4" s="208"/>
      <c r="H4" s="385" t="s">
        <v>26</v>
      </c>
      <c r="I4" s="385"/>
      <c r="J4" s="385"/>
    </row>
    <row r="5" spans="1:11" x14ac:dyDescent="0.3">
      <c r="A5" s="8"/>
      <c r="B5" s="8"/>
      <c r="C5" s="8"/>
      <c r="D5" s="8"/>
      <c r="E5" s="8"/>
      <c r="F5" s="8"/>
      <c r="G5" s="8"/>
      <c r="H5" s="70"/>
      <c r="I5" s="71"/>
      <c r="J5" s="71"/>
    </row>
    <row r="6" spans="1:11" ht="18.75" x14ac:dyDescent="0.3">
      <c r="A6" s="8"/>
      <c r="B6" s="58"/>
      <c r="C6" s="8"/>
      <c r="D6" s="8"/>
      <c r="E6" s="8"/>
      <c r="F6" s="8"/>
      <c r="G6" s="8"/>
      <c r="H6" s="70"/>
      <c r="I6" s="72">
        <v>1</v>
      </c>
      <c r="J6" s="71"/>
    </row>
    <row r="7" spans="1:11" x14ac:dyDescent="0.3">
      <c r="A7" s="8"/>
      <c r="B7" s="8"/>
      <c r="C7" s="8"/>
      <c r="D7" s="8"/>
      <c r="E7" s="8"/>
      <c r="F7" s="8"/>
      <c r="G7" s="8"/>
      <c r="H7" s="51">
        <v>1</v>
      </c>
      <c r="I7" s="51" t="str">
        <f>'REKOD PRESTASI MURID'!B17</f>
        <v>MURID 1</v>
      </c>
      <c r="J7" s="51" t="str">
        <f t="shared" ref="J7" si="0">IF(I7=0,"",H7&amp;"  "&amp;I7)</f>
        <v>1  MURID 1</v>
      </c>
    </row>
    <row r="8" spans="1:11" s="57" customFormat="1" ht="21.75" customHeight="1" x14ac:dyDescent="0.3">
      <c r="A8" s="249"/>
      <c r="B8" s="381" t="s">
        <v>2</v>
      </c>
      <c r="C8" s="382"/>
      <c r="D8" s="250" t="str">
        <f>VLOOKUP($I$6,H7:J68,2)</f>
        <v>MURID 1</v>
      </c>
      <c r="E8" s="251"/>
      <c r="F8" s="12"/>
      <c r="G8" s="249"/>
      <c r="H8" s="252">
        <v>2</v>
      </c>
      <c r="I8" s="51" t="str">
        <f>'REKOD PRESTASI MURID'!B18</f>
        <v>MUIRD 2</v>
      </c>
      <c r="J8" s="51" t="str">
        <f t="shared" ref="J8:J60" si="1">IF(I8=0,"",H8&amp;"  "&amp;I8)</f>
        <v>2  MUIRD 2</v>
      </c>
    </row>
    <row r="9" spans="1:11" s="57" customFormat="1" ht="21.75" customHeight="1" x14ac:dyDescent="0.3">
      <c r="A9" s="249"/>
      <c r="B9" s="379" t="s">
        <v>29</v>
      </c>
      <c r="C9" s="380"/>
      <c r="D9" s="383">
        <f>VLOOKUP($I$6,'REKOD PRESTASI MURID'!$A$17:$D$70,3)</f>
        <v>720427035807</v>
      </c>
      <c r="E9" s="384"/>
      <c r="F9" s="12"/>
      <c r="G9" s="249"/>
      <c r="H9" s="252">
        <v>3</v>
      </c>
      <c r="I9" s="51" t="str">
        <f>'REKOD PRESTASI MURID'!B19</f>
        <v>MUIRD 3</v>
      </c>
      <c r="J9" s="51" t="str">
        <f t="shared" si="1"/>
        <v>3  MUIRD 3</v>
      </c>
    </row>
    <row r="10" spans="1:11" s="57" customFormat="1" ht="21.75" customHeight="1" x14ac:dyDescent="0.3">
      <c r="A10" s="249"/>
      <c r="B10" s="379" t="s">
        <v>3</v>
      </c>
      <c r="C10" s="380"/>
      <c r="D10" s="253" t="str">
        <f>VLOOKUP($I$6,'REKOD PRESTASI MURID'!$A$17:$D$70,4)</f>
        <v>L</v>
      </c>
      <c r="E10" s="254"/>
      <c r="F10" s="12"/>
      <c r="G10" s="249"/>
      <c r="H10" s="252">
        <v>4</v>
      </c>
      <c r="I10" s="51" t="str">
        <f>'REKOD PRESTASI MURID'!B20</f>
        <v>MUIRD 4</v>
      </c>
      <c r="J10" s="51" t="str">
        <f t="shared" si="1"/>
        <v>4  MUIRD 4</v>
      </c>
    </row>
    <row r="11" spans="1:11" s="57" customFormat="1" ht="21.75" customHeight="1" x14ac:dyDescent="0.3">
      <c r="A11" s="249"/>
      <c r="B11" s="379" t="s">
        <v>4</v>
      </c>
      <c r="C11" s="380"/>
      <c r="D11" s="253" t="str">
        <f>'REKOD PRESTASI MURID'!$G$11</f>
        <v>1 FLORA</v>
      </c>
      <c r="E11" s="254"/>
      <c r="F11" s="12"/>
      <c r="G11" s="249"/>
      <c r="H11" s="252">
        <v>5</v>
      </c>
      <c r="I11" s="51" t="str">
        <f>'REKOD PRESTASI MURID'!B21</f>
        <v>MUIRD 5</v>
      </c>
      <c r="J11" s="51" t="str">
        <f t="shared" si="1"/>
        <v>5  MUIRD 5</v>
      </c>
    </row>
    <row r="12" spans="1:11" s="57" customFormat="1" ht="21.75" customHeight="1" x14ac:dyDescent="0.3">
      <c r="A12" s="249"/>
      <c r="B12" s="255" t="s">
        <v>286</v>
      </c>
      <c r="C12" s="256"/>
      <c r="D12" s="253" t="str">
        <f>'MAKLUMAT SEKOLAH'!$H$12</f>
        <v>PN. ALINA BIN BABA</v>
      </c>
      <c r="E12" s="254"/>
      <c r="F12" s="12"/>
      <c r="G12" s="249"/>
      <c r="H12" s="252">
        <v>6</v>
      </c>
      <c r="I12" s="51" t="str">
        <f>'REKOD PRESTASI MURID'!B22</f>
        <v>MURID 6</v>
      </c>
      <c r="J12" s="51" t="str">
        <f t="shared" si="1"/>
        <v>6  MURID 6</v>
      </c>
    </row>
    <row r="13" spans="1:11" s="57" customFormat="1" ht="21.75" customHeight="1" x14ac:dyDescent="0.3">
      <c r="A13" s="249"/>
      <c r="B13" s="255" t="s">
        <v>287</v>
      </c>
      <c r="C13" s="256"/>
      <c r="D13" s="253" t="str">
        <f>'MAKLUMAT SEKOLAH'!$H$13</f>
        <v>EN. SHAARI BIN AHMAD</v>
      </c>
      <c r="E13" s="254"/>
      <c r="F13" s="12"/>
      <c r="G13" s="249"/>
      <c r="H13" s="252">
        <v>7</v>
      </c>
      <c r="I13" s="51" t="str">
        <f>'REKOD PRESTASI MURID'!B23</f>
        <v>MURID 7</v>
      </c>
      <c r="J13" s="51" t="str">
        <f t="shared" si="1"/>
        <v>7  MURID 7</v>
      </c>
      <c r="K13" s="257"/>
    </row>
    <row r="14" spans="1:11" s="57" customFormat="1" ht="21.75" customHeight="1" x14ac:dyDescent="0.3">
      <c r="A14" s="249"/>
      <c r="B14" s="387" t="s">
        <v>5</v>
      </c>
      <c r="C14" s="388"/>
      <c r="D14" s="258" t="str">
        <f>'MAKLUMAT SEKOLAH'!$H$16</f>
        <v>4 JUN 2017</v>
      </c>
      <c r="E14" s="259"/>
      <c r="F14" s="12"/>
      <c r="G14" s="249"/>
      <c r="H14" s="252">
        <v>8</v>
      </c>
      <c r="I14" s="51" t="str">
        <f>'REKOD PRESTASI MURID'!B24</f>
        <v>MURID 8</v>
      </c>
      <c r="J14" s="51" t="str">
        <f t="shared" si="1"/>
        <v>8  MURID 8</v>
      </c>
    </row>
    <row r="15" spans="1:11" x14ac:dyDescent="0.3">
      <c r="A15" s="8"/>
      <c r="B15" s="9"/>
      <c r="C15" s="9"/>
      <c r="D15" s="9"/>
      <c r="E15" s="11"/>
      <c r="F15" s="9"/>
      <c r="G15" s="8"/>
      <c r="H15" s="252">
        <v>9</v>
      </c>
      <c r="I15" s="51" t="str">
        <f>'REKOD PRESTASI MURID'!B25</f>
        <v>MURID 9</v>
      </c>
      <c r="J15" s="51" t="str">
        <f t="shared" si="1"/>
        <v>9  MURID 9</v>
      </c>
    </row>
    <row r="16" spans="1:11" ht="22.5" customHeight="1" x14ac:dyDescent="0.3">
      <c r="A16" s="8"/>
      <c r="B16" s="386"/>
      <c r="C16" s="386"/>
      <c r="D16" s="386"/>
      <c r="E16" s="389"/>
      <c r="F16" s="10"/>
      <c r="G16" s="8"/>
      <c r="H16" s="252">
        <v>10</v>
      </c>
      <c r="I16" s="51" t="str">
        <f>'REKOD PRESTASI MURID'!B26</f>
        <v>MURID 10</v>
      </c>
      <c r="J16" s="51" t="str">
        <f t="shared" si="1"/>
        <v>10  MURID 10</v>
      </c>
    </row>
    <row r="17" spans="1:12" ht="22.5" customHeight="1" x14ac:dyDescent="0.3">
      <c r="A17" s="8"/>
      <c r="B17" s="65"/>
      <c r="C17" s="12"/>
      <c r="D17" s="12"/>
      <c r="E17" s="389"/>
      <c r="F17" s="9"/>
      <c r="G17" s="8"/>
      <c r="H17" s="252">
        <v>11</v>
      </c>
      <c r="I17" s="51" t="str">
        <f>'REKOD PRESTASI MURID'!B27</f>
        <v>MURID 11</v>
      </c>
      <c r="J17" s="51" t="str">
        <f t="shared" si="1"/>
        <v>11  MURID 11</v>
      </c>
    </row>
    <row r="18" spans="1:12" ht="34.5" hidden="1" customHeight="1" x14ac:dyDescent="0.3">
      <c r="A18" s="8"/>
      <c r="B18" s="367"/>
      <c r="C18" s="367"/>
      <c r="D18" s="367"/>
      <c r="E18" s="368"/>
      <c r="F18" s="368"/>
      <c r="G18" s="8"/>
      <c r="H18" s="252">
        <v>12</v>
      </c>
      <c r="I18" s="51" t="str">
        <f>'REKOD PRESTASI MURID'!B28</f>
        <v>MURID 12</v>
      </c>
      <c r="J18" s="51" t="str">
        <f t="shared" si="1"/>
        <v>12  MURID 12</v>
      </c>
    </row>
    <row r="19" spans="1:12" x14ac:dyDescent="0.3">
      <c r="A19" s="8"/>
      <c r="B19" s="13"/>
      <c r="C19" s="13"/>
      <c r="D19" s="13"/>
      <c r="E19" s="13"/>
      <c r="F19" s="13"/>
      <c r="G19" s="8"/>
      <c r="H19" s="252">
        <v>13</v>
      </c>
      <c r="I19" s="51" t="str">
        <f>'REKOD PRESTASI MURID'!B29</f>
        <v>MURID 13</v>
      </c>
      <c r="J19" s="51" t="str">
        <f t="shared" si="1"/>
        <v>13  MURID 13</v>
      </c>
    </row>
    <row r="20" spans="1:12" ht="52.5" customHeight="1" x14ac:dyDescent="0.3">
      <c r="A20" s="8"/>
      <c r="B20" s="260" t="s">
        <v>27</v>
      </c>
      <c r="C20" s="371" t="s">
        <v>288</v>
      </c>
      <c r="D20" s="371"/>
      <c r="E20" s="260" t="s">
        <v>157</v>
      </c>
      <c r="F20" s="260" t="s">
        <v>6</v>
      </c>
      <c r="G20" s="8"/>
      <c r="H20" s="252">
        <v>14</v>
      </c>
      <c r="I20" s="51" t="str">
        <f>'REKOD PRESTASI MURID'!B30</f>
        <v>MURID 14</v>
      </c>
      <c r="J20" s="51" t="str">
        <f t="shared" si="1"/>
        <v>14  MURID 14</v>
      </c>
    </row>
    <row r="21" spans="1:12" ht="60.75" customHeight="1" x14ac:dyDescent="0.3">
      <c r="A21" s="8"/>
      <c r="B21" s="372" t="str">
        <f>'MAKLUMAT SEKOLAH'!$H$7</f>
        <v>PENDIDIKAN KESENIAN TAHUN 1</v>
      </c>
      <c r="C21" s="370" t="str">
        <f>'REKOD PRESTASI MURID'!E14</f>
        <v>MODUL BAHASA SENI</v>
      </c>
      <c r="D21" s="244" t="str">
        <f>'REKOD PRESTASI MURID'!$E$16</f>
        <v>SENI 
VISUAL</v>
      </c>
      <c r="E21" s="245">
        <f>VLOOKUP($I$6,'REKOD PRESTASI MURID'!$A$17:$W$70,5)</f>
        <v>5</v>
      </c>
      <c r="F21" s="246" t="str">
        <f>VLOOKUP(E21,'DATA PERNYATAAN TAHAP PGUASAAN '!A4:B9,2)</f>
        <v>Mengenal, mengetahui dan membezakan bahasa seni visual yang ada pada karya dalam bidang mengambar  atau membuat corak dan rekaan atau membentuk dan membuat binaan atau kraf tradisional dengan betul dan konsisten.</v>
      </c>
      <c r="G21" s="8"/>
      <c r="H21" s="252">
        <v>15</v>
      </c>
      <c r="I21" s="51" t="str">
        <f>'REKOD PRESTASI MURID'!B31</f>
        <v>MURID 15</v>
      </c>
      <c r="J21" s="51" t="str">
        <f t="shared" si="1"/>
        <v>15  MURID 15</v>
      </c>
    </row>
    <row r="22" spans="1:12" ht="60.75" customHeight="1" x14ac:dyDescent="0.3">
      <c r="A22" s="8"/>
      <c r="B22" s="373"/>
      <c r="C22" s="370"/>
      <c r="D22" s="244" t="str">
        <f>'REKOD PRESTASI MURID'!$F$16</f>
        <v>MUZIK</v>
      </c>
      <c r="E22" s="245">
        <f>VLOOKUP($I$6,'REKOD PRESTASI MURID'!$A$17:$W$70,6)</f>
        <v>3</v>
      </c>
      <c r="F22" s="246" t="str">
        <f>VLOOKUP(E22,'DATA PERNYATAAN TAHAP PGUASAAN '!A12:B17,2)</f>
        <v>Mengenal, mengetahui dan membezakan pic tinggi dan rendah atau dinamik kuat dan lembut atau warna ton suara manusia dan muzik.</v>
      </c>
      <c r="G22" s="8"/>
      <c r="H22" s="252">
        <v>16</v>
      </c>
      <c r="I22" s="51" t="str">
        <f>'REKOD PRESTASI MURID'!B32</f>
        <v>MURID 16</v>
      </c>
      <c r="J22" s="51" t="str">
        <f t="shared" si="1"/>
        <v>16  MURID 16</v>
      </c>
    </row>
    <row r="23" spans="1:12" ht="60.75" customHeight="1" x14ac:dyDescent="0.3">
      <c r="A23" s="8"/>
      <c r="B23" s="373"/>
      <c r="C23" s="370" t="str">
        <f>'REKOD PRESTASI MURID'!G14</f>
        <v>MODUL KEMAHIRAN SENI</v>
      </c>
      <c r="D23" s="244" t="str">
        <f>'REKOD PRESTASI MURID'!$G$16</f>
        <v>SENI 
VISUAL</v>
      </c>
      <c r="E23" s="245">
        <f>VLOOKUP($I$6,'REKOD PRESTASI MURID'!$A$17:$W$70,7)</f>
        <v>2</v>
      </c>
      <c r="F23" s="246" t="str">
        <f>VLOOKUP(E23,'DATA PERNYATAAN TAHAP PGUASAAN '!A20:B25,2)</f>
        <v xml:space="preserve">Menunjukkan kemahiran seni visual yang minimum dalam bidang mengambar, membuat corak dan rekaan, membentuk dan membuat binaan serta mengenal kraf tradisional. </v>
      </c>
      <c r="G23" s="8"/>
      <c r="H23" s="252">
        <v>17</v>
      </c>
      <c r="I23" s="51" t="str">
        <f>'REKOD PRESTASI MURID'!B33</f>
        <v>MURID 17</v>
      </c>
      <c r="J23" s="51" t="str">
        <f t="shared" si="1"/>
        <v>17  MURID 17</v>
      </c>
    </row>
    <row r="24" spans="1:12" ht="60.75" customHeight="1" x14ac:dyDescent="0.3">
      <c r="A24" s="8"/>
      <c r="B24" s="373"/>
      <c r="C24" s="370"/>
      <c r="D24" s="244" t="str">
        <f>'REKOD PRESTASI MURID'!$H$16</f>
        <v>MUZIK</v>
      </c>
      <c r="E24" s="245">
        <f>VLOOKUP($I$6,'REKOD PRESTASI MURID'!$A$17:$W$70,8)</f>
        <v>4</v>
      </c>
      <c r="F24" s="246" t="str">
        <f>VLOOKUP(E24,'DATA PERNYATAAN TAHAP PGUASAAN '!A28:B33,2)</f>
        <v>Bernyanyi dengan sebutan yang betul mengikut tempo atau memainkan detik dan corak irama melodi  mengikut tempo atau melakukan pergerakan mengikut tempo berdasarkan detik dan lirik lagu.</v>
      </c>
      <c r="G24" s="8"/>
      <c r="H24" s="252">
        <v>18</v>
      </c>
      <c r="I24" s="51" t="str">
        <f>'REKOD PRESTASI MURID'!B34</f>
        <v>MURID 18</v>
      </c>
      <c r="J24" s="51" t="str">
        <f t="shared" si="1"/>
        <v>18  MURID 18</v>
      </c>
    </row>
    <row r="25" spans="1:12" ht="31.5" x14ac:dyDescent="0.3">
      <c r="A25" s="8"/>
      <c r="B25" s="373"/>
      <c r="C25" s="370" t="str">
        <f>'REKOD PRESTASI MURID'!I14</f>
        <v>MODUL KREATIVITI DAN INOVASI</v>
      </c>
      <c r="D25" s="244" t="str">
        <f>'REKOD PRESTASI MURID'!$I$16</f>
        <v>SENI 
VISUAL</v>
      </c>
      <c r="E25" s="245">
        <f>VLOOKUP($I$6,'REKOD PRESTASI MURID'!$A$17:$W$70,9)</f>
        <v>6</v>
      </c>
      <c r="F25" s="246" t="str">
        <f>VLOOKUP(E25,'DATA PERNYATAAN TAHAP PGUASAAN '!A36:B41,2)</f>
        <v xml:space="preserve">Menghasilkan karya kreatif  yang menunjukkan pengolahan idea yang inovatif dan konsisten serta menjadi contoh. </v>
      </c>
      <c r="G25" s="8"/>
      <c r="H25" s="252">
        <v>19</v>
      </c>
      <c r="I25" s="51" t="str">
        <f>'REKOD PRESTASI MURID'!B35</f>
        <v>MURID 19</v>
      </c>
      <c r="J25" s="51" t="str">
        <f t="shared" si="1"/>
        <v>19  MURID 19</v>
      </c>
    </row>
    <row r="26" spans="1:12" ht="46.5" customHeight="1" x14ac:dyDescent="0.3">
      <c r="A26" s="8"/>
      <c r="B26" s="373"/>
      <c r="C26" s="370"/>
      <c r="D26" s="244" t="str">
        <f>'REKOD PRESTASI MURID'!$J$16</f>
        <v>MUZIK</v>
      </c>
      <c r="E26" s="245">
        <f>VLOOKUP($I$6,'REKOD PRESTASI MURID'!$A$17:$W$70,10)</f>
        <v>6</v>
      </c>
      <c r="F26" s="246" t="str">
        <f>VLOOKUP(E26,'DATA PERNYATAAN TAHAP PGUASAAN '!A44:B49,2)</f>
        <v>Merancang, menghasilkan karya muzik dan mempersembahkan karya  tersebut.</v>
      </c>
      <c r="G26" s="8"/>
      <c r="H26" s="252">
        <v>20</v>
      </c>
      <c r="I26" s="51" t="str">
        <f>'REKOD PRESTASI MURID'!B36</f>
        <v>MURID 20</v>
      </c>
      <c r="J26" s="51" t="str">
        <f t="shared" si="1"/>
        <v>20  MURID 20</v>
      </c>
    </row>
    <row r="27" spans="1:12" ht="31.5" x14ac:dyDescent="0.3">
      <c r="A27" s="8"/>
      <c r="B27" s="373"/>
      <c r="C27" s="370" t="str">
        <f>'REKOD PRESTASI MURID'!K14</f>
        <v>MODUL APRESIASI SENI</v>
      </c>
      <c r="D27" s="244" t="str">
        <f>'REKOD PRESTASI MURID'!$K$16</f>
        <v>SENI 
VISUAL</v>
      </c>
      <c r="E27" s="245">
        <f>VLOOKUP($I$6,'REKOD PRESTASI MURID'!$A$17:$W$70,11)</f>
        <v>5</v>
      </c>
      <c r="F27" s="246" t="str">
        <f>VLOOKUP(E27,'DATA PERNYATAAN TAHAP PGUASAAN '!A52:B57,2)</f>
        <v xml:space="preserve">Membuat ulasan terhadap hasil karya seni dengan menghubungkaitkan budaya. </v>
      </c>
      <c r="G27" s="8"/>
      <c r="H27" s="252">
        <v>21</v>
      </c>
      <c r="I27" s="51" t="str">
        <f>'REKOD PRESTASI MURID'!B37</f>
        <v>MURID 21</v>
      </c>
      <c r="J27" s="51" t="str">
        <f t="shared" si="1"/>
        <v>21  MURID 21</v>
      </c>
    </row>
    <row r="28" spans="1:12" ht="47.25" customHeight="1" x14ac:dyDescent="0.3">
      <c r="A28" s="8"/>
      <c r="B28" s="373"/>
      <c r="C28" s="370"/>
      <c r="D28" s="244" t="str">
        <f>'REKOD PRESTASI MURID'!$L$16</f>
        <v>MUZIK</v>
      </c>
      <c r="E28" s="245">
        <f>VLOOKUP($I$6,'REKOD PRESTASI MURID'!$A$17:$W$70,12)</f>
        <v>5</v>
      </c>
      <c r="F28" s="246" t="str">
        <f>VLOOKUP(E28,'DATA PERNYATAAN TAHAP PGUASAAN '!A60:B65,2)</f>
        <v>Menghuraikan jenis muzik pilihan sendiri yang didengar.</v>
      </c>
      <c r="G28" s="8"/>
      <c r="H28" s="252">
        <v>22</v>
      </c>
      <c r="I28" s="51" t="str">
        <f>'REKOD PRESTASI MURID'!B38</f>
        <v>MURID 22</v>
      </c>
      <c r="J28" s="51" t="str">
        <f t="shared" si="1"/>
        <v>22  MURID 22</v>
      </c>
    </row>
    <row r="29" spans="1:12" ht="47.25" customHeight="1" x14ac:dyDescent="0.3">
      <c r="A29" s="8"/>
      <c r="B29" s="373"/>
      <c r="C29" s="370" t="str">
        <f>'REKOD PRESTASI MURID'!M14</f>
        <v>PROJEK KESENIAN</v>
      </c>
      <c r="D29" s="244" t="str">
        <f>'REKOD PRESTASI MURID'!$M$16</f>
        <v>PENGLIBATAN</v>
      </c>
      <c r="E29" s="245" t="str">
        <f>VLOOKUP($I$6,'REKOD PRESTASI MURID'!$A$17:$W$70,13)</f>
        <v>BAIK</v>
      </c>
      <c r="F29" s="246" t="str">
        <f>IF(E29="CEMERLANG",'DATA PERNYATAAN TAHAP PGUASAAN '!B68,IF(E29="BAIK",'DATA PERNYATAAN TAHAP PGUASAAN '!B77,IF(E29="MEMUASKAN",'DATA PERNYATAAN TAHAP PGUASAAN '!B70,"")))</f>
        <v>Menterjemahkan idea secara kreatif dalam persembahan.</v>
      </c>
      <c r="G29" s="8"/>
      <c r="H29" s="252">
        <v>23</v>
      </c>
      <c r="I29" s="51" t="str">
        <f>'REKOD PRESTASI MURID'!B39</f>
        <v>MURID 23</v>
      </c>
      <c r="J29" s="51" t="str">
        <f t="shared" si="1"/>
        <v>23  MURID 23</v>
      </c>
      <c r="L29" s="23"/>
    </row>
    <row r="30" spans="1:12" ht="47.25" customHeight="1" x14ac:dyDescent="0.3">
      <c r="A30" s="8"/>
      <c r="B30" s="373"/>
      <c r="C30" s="370"/>
      <c r="D30" s="244" t="str">
        <f>'REKOD PRESTASI MURID'!$N$16</f>
        <v>KREATIVITI</v>
      </c>
      <c r="E30" s="245" t="str">
        <f>VLOOKUP($I$6,'REKOD PRESTASI MURID'!$A$17:$W$70,14)</f>
        <v>BAIK</v>
      </c>
      <c r="F30" s="246" t="str">
        <f>IF(E30="CEMERLANG",'DATA PERNYATAAN TAHAP PGUASAAN '!B76,IF(E30="BAIK",'DATA PERNYATAAN TAHAP PGUASAAN '!B77,IF(E30="MEMUASKAN",'DATA PERNYATAAN TAHAP PGUASAAN '!B78,"")))</f>
        <v>Menterjemahkan idea secara kreatif dalam persembahan.</v>
      </c>
      <c r="G30" s="8"/>
      <c r="H30" s="252">
        <v>24</v>
      </c>
      <c r="I30" s="51" t="str">
        <f>'REKOD PRESTASI MURID'!B40</f>
        <v>MURID 24</v>
      </c>
      <c r="J30" s="51" t="str">
        <f t="shared" si="1"/>
        <v>24  MURID 24</v>
      </c>
      <c r="L30" s="23"/>
    </row>
    <row r="31" spans="1:12" ht="47.25" customHeight="1" x14ac:dyDescent="0.3">
      <c r="A31" s="8"/>
      <c r="B31" s="373"/>
      <c r="C31" s="370"/>
      <c r="D31" s="244" t="str">
        <f>'REKOD PRESTASI MURID'!$O$16</f>
        <v>AMALAN NILAI MURNI</v>
      </c>
      <c r="E31" s="245" t="str">
        <f>VLOOKUP($I$6,'REKOD PRESTASI MURID'!$A$17:$W$70,15)</f>
        <v>MEMUASKAN</v>
      </c>
      <c r="F31" s="246" t="str">
        <f>IF(E31="CEMERLANG",'DATA PERNYATAAN TAHAP PGUASAAN '!B84,IF(E31="BAIK",'DATA PERNYATAAN TAHAP PGUASAAN '!B85,IF(E31="MEMUASKAN",'DATA PERNYATAAN TAHAP PGUASAAN '!B86,"")))</f>
        <v>Setiap ahli kurang mempamerkan amalan nilai murni untuk menjayakan persembahan.</v>
      </c>
      <c r="G31" s="8"/>
      <c r="H31" s="252">
        <v>25</v>
      </c>
      <c r="I31" s="51" t="str">
        <f>'REKOD PRESTASI MURID'!B41</f>
        <v>MURID 25</v>
      </c>
      <c r="J31" s="51" t="str">
        <f t="shared" si="1"/>
        <v>25  MURID 25</v>
      </c>
      <c r="L31" s="23"/>
    </row>
    <row r="32" spans="1:12" ht="47.25" customHeight="1" x14ac:dyDescent="0.3">
      <c r="A32" s="8"/>
      <c r="B32" s="373"/>
      <c r="C32" s="370" t="s">
        <v>30</v>
      </c>
      <c r="D32" s="244" t="str">
        <f>'REKOD PRESTASI MURID'!$P$16</f>
        <v>SENI VISUAL</v>
      </c>
      <c r="E32" s="245">
        <f>VLOOKUP($I$6,'REKOD PRESTASI MURID'!$A$17:$W$70,16)</f>
        <v>4</v>
      </c>
      <c r="F32" s="246" t="str">
        <f>VLOOKUP(E32,'DATA PERNYATAAN TAHAP PGUASAAN '!A92:B97,2)</f>
        <v>Murid  boleh mengaplikasikan pengetahuan dan kefahaman tentang kesenian untuk melaksanakan sesuatu kemahiran seni pada situasi baharu.</v>
      </c>
      <c r="G32" s="8"/>
      <c r="H32" s="252">
        <v>26</v>
      </c>
      <c r="I32" s="51" t="str">
        <f>'REKOD PRESTASI MURID'!B42</f>
        <v>MURID 26</v>
      </c>
      <c r="J32" s="51" t="str">
        <f t="shared" si="1"/>
        <v>26  MURID 26</v>
      </c>
    </row>
    <row r="33" spans="1:10" ht="47.25" customHeight="1" x14ac:dyDescent="0.3">
      <c r="A33" s="8"/>
      <c r="B33" s="374"/>
      <c r="C33" s="370"/>
      <c r="D33" s="244" t="str">
        <f>'REKOD PRESTASI MURID'!Q$16</f>
        <v>MUZIK</v>
      </c>
      <c r="E33" s="245">
        <f>VLOOKUP($I$6,'REKOD PRESTASI MURID'!$A$17:$W$70,17)</f>
        <v>5</v>
      </c>
      <c r="F33" s="246" t="str">
        <f>VLOOKUP(E33,'DATA PERNYATAAN TAHAP PGUASAAN '!A100:B105,2)</f>
        <v>Murid  boleh mengaplikasikan pengetahuan dan kefahaman tentang kesenian untuk melaksanakan sesuatu kemahiran seni pada situasi baru secara sistematik dan konsisten.</v>
      </c>
      <c r="G33" s="8"/>
      <c r="H33" s="252">
        <v>27</v>
      </c>
      <c r="I33" s="51" t="str">
        <f>'REKOD PRESTASI MURID'!B43</f>
        <v>MURID 27</v>
      </c>
      <c r="J33" s="51" t="str">
        <f t="shared" si="1"/>
        <v>27  MURID 27</v>
      </c>
    </row>
    <row r="34" spans="1:10" ht="18" hidden="1" x14ac:dyDescent="0.3">
      <c r="A34" s="8"/>
      <c r="B34" s="112"/>
      <c r="C34" s="113"/>
      <c r="D34" s="77">
        <f>'REKOD PRESTASI MURID'!$R$16</f>
        <v>0</v>
      </c>
      <c r="E34" s="68">
        <f>VLOOKUP($I$6,'REKOD PRESTASI MURID'!$A$17:$W$70,5)</f>
        <v>5</v>
      </c>
      <c r="F34" s="54">
        <f>VLOOKUP(E34,'DATA PERNYATAAN TAHAP PGUASAAN '!A108:B113,2)</f>
        <v>0</v>
      </c>
      <c r="G34" s="8"/>
      <c r="H34" s="252">
        <v>28</v>
      </c>
      <c r="I34" s="51" t="str">
        <f>'REKOD PRESTASI MURID'!B44</f>
        <v>MURID 28</v>
      </c>
      <c r="J34" s="51" t="str">
        <f t="shared" si="1"/>
        <v>28  MURID 28</v>
      </c>
    </row>
    <row r="35" spans="1:10" ht="18" hidden="1" x14ac:dyDescent="0.3">
      <c r="A35" s="8"/>
      <c r="B35" s="112"/>
      <c r="C35" s="113"/>
      <c r="D35" s="77">
        <f>'REKOD PRESTASI MURID'!$S$16</f>
        <v>0</v>
      </c>
      <c r="E35" s="68">
        <f>VLOOKUP($I$6,'REKOD PRESTASI MURID'!$A$17:$W$70,5)</f>
        <v>5</v>
      </c>
      <c r="F35" s="54">
        <f>VLOOKUP(E35,'DATA PERNYATAAN TAHAP PGUASAAN '!A116:B121,2)</f>
        <v>0</v>
      </c>
      <c r="G35" s="8"/>
      <c r="H35" s="252">
        <v>29</v>
      </c>
      <c r="I35" s="51" t="str">
        <f>'REKOD PRESTASI MURID'!B45</f>
        <v>MURID 29</v>
      </c>
      <c r="J35" s="51" t="str">
        <f t="shared" si="1"/>
        <v>29  MURID 29</v>
      </c>
    </row>
    <row r="36" spans="1:10" ht="18" hidden="1" x14ac:dyDescent="0.3">
      <c r="A36" s="8"/>
      <c r="B36" s="112"/>
      <c r="C36" s="113"/>
      <c r="D36" s="77">
        <f>'REKOD PRESTASI MURID'!$T$16</f>
        <v>0</v>
      </c>
      <c r="E36" s="68">
        <f>VLOOKUP($I$6,'REKOD PRESTASI MURID'!$A$17:$W$70,5)</f>
        <v>5</v>
      </c>
      <c r="F36" s="54">
        <f>VLOOKUP(E36,'DATA PERNYATAAN TAHAP PGUASAAN '!A124:B129,2)</f>
        <v>0</v>
      </c>
      <c r="G36" s="8"/>
      <c r="H36" s="252">
        <v>30</v>
      </c>
      <c r="I36" s="51" t="str">
        <f>'REKOD PRESTASI MURID'!B46</f>
        <v>MURID 30</v>
      </c>
      <c r="J36" s="51" t="str">
        <f t="shared" si="1"/>
        <v>30  MURID 30</v>
      </c>
    </row>
    <row r="37" spans="1:10" ht="18" hidden="1" x14ac:dyDescent="0.3">
      <c r="A37" s="8"/>
      <c r="B37" s="112"/>
      <c r="C37" s="113"/>
      <c r="D37" s="77">
        <f>'REKOD PRESTASI MURID'!$U$16</f>
        <v>0</v>
      </c>
      <c r="E37" s="68">
        <f>VLOOKUP($I$6,'REKOD PRESTASI MURID'!$A$17:$W$70,5)</f>
        <v>5</v>
      </c>
      <c r="F37" s="54">
        <f>VLOOKUP(E37,'DATA PERNYATAAN TAHAP PGUASAAN '!A132:B137,2)</f>
        <v>0</v>
      </c>
      <c r="G37" s="8"/>
      <c r="H37" s="252">
        <v>31</v>
      </c>
      <c r="I37" s="51" t="str">
        <f>'REKOD PRESTASI MURID'!B47</f>
        <v>MURID 31</v>
      </c>
      <c r="J37" s="51" t="str">
        <f t="shared" si="1"/>
        <v>31  MURID 31</v>
      </c>
    </row>
    <row r="38" spans="1:10" ht="18" hidden="1" x14ac:dyDescent="0.3">
      <c r="A38" s="8"/>
      <c r="B38" s="112"/>
      <c r="C38" s="113"/>
      <c r="D38" s="77">
        <f>'REKOD PRESTASI MURID'!$V$16</f>
        <v>0</v>
      </c>
      <c r="E38" s="68">
        <f>VLOOKUP($I$6,'REKOD PRESTASI MURID'!$A$17:$W$70,5)</f>
        <v>5</v>
      </c>
      <c r="F38" s="54">
        <f>VLOOKUP(E38,'DATA PERNYATAAN TAHAP PGUASAAN '!A140:B145,2)</f>
        <v>0</v>
      </c>
      <c r="G38" s="8"/>
      <c r="H38" s="252">
        <v>32</v>
      </c>
      <c r="I38" s="51" t="str">
        <f>'REKOD PRESTASI MURID'!B48</f>
        <v>MURID 32</v>
      </c>
      <c r="J38" s="51" t="str">
        <f t="shared" si="1"/>
        <v>32  MURID 32</v>
      </c>
    </row>
    <row r="39" spans="1:10" ht="18" hidden="1" x14ac:dyDescent="0.3">
      <c r="A39" s="8"/>
      <c r="B39" s="112"/>
      <c r="C39" s="113"/>
      <c r="D39" s="77">
        <f>'REKOD PRESTASI MURID'!$W$16</f>
        <v>0</v>
      </c>
      <c r="E39" s="68">
        <f>VLOOKUP($I$6,'REKOD PRESTASI MURID'!$A$17:$W$70,5)</f>
        <v>5</v>
      </c>
      <c r="F39" s="54">
        <f>VLOOKUP(E39,'DATA PERNYATAAN TAHAP PGUASAAN '!A148:B153,2)</f>
        <v>0</v>
      </c>
      <c r="G39" s="8"/>
      <c r="H39" s="252">
        <v>33</v>
      </c>
      <c r="I39" s="51" t="str">
        <f>'REKOD PRESTASI MURID'!B49</f>
        <v>MURID 33</v>
      </c>
      <c r="J39" s="51" t="str">
        <f t="shared" si="1"/>
        <v>33  MURID 33</v>
      </c>
    </row>
    <row r="40" spans="1:10" ht="18" hidden="1" x14ac:dyDescent="0.3">
      <c r="A40" s="8"/>
      <c r="B40" s="112"/>
      <c r="C40" s="113"/>
      <c r="D40" s="77">
        <f>'REKOD PRESTASI MURID'!$X$16</f>
        <v>0</v>
      </c>
      <c r="E40" s="68">
        <f>VLOOKUP($I$6,'REKOD PRESTASI MURID'!$A$17:$W$70,5)</f>
        <v>5</v>
      </c>
      <c r="F40" s="54">
        <f>VLOOKUP(E40,'DATA PERNYATAAN TAHAP PGUASAAN '!A156:B161,2)</f>
        <v>0</v>
      </c>
      <c r="G40" s="8"/>
      <c r="H40" s="252">
        <v>34</v>
      </c>
      <c r="I40" s="51" t="str">
        <f>'REKOD PRESTASI MURID'!B50</f>
        <v>MURID 34</v>
      </c>
      <c r="J40" s="51" t="str">
        <f t="shared" si="1"/>
        <v>34  MURID 34</v>
      </c>
    </row>
    <row r="41" spans="1:10" ht="18" hidden="1" x14ac:dyDescent="0.3">
      <c r="A41" s="8"/>
      <c r="B41" s="112"/>
      <c r="C41" s="113"/>
      <c r="D41" s="77">
        <f>'REKOD PRESTASI MURID'!$Y$16</f>
        <v>0</v>
      </c>
      <c r="E41" s="68">
        <f>VLOOKUP($I$6,'REKOD PRESTASI MURID'!$A$17:$W$70,5)</f>
        <v>5</v>
      </c>
      <c r="F41" s="54">
        <f>VLOOKUP(E41,'DATA PERNYATAAN TAHAP PGUASAAN '!A164:B169,2)</f>
        <v>0</v>
      </c>
      <c r="G41" s="8"/>
      <c r="H41" s="252">
        <v>35</v>
      </c>
      <c r="I41" s="51" t="str">
        <f>'REKOD PRESTASI MURID'!B51</f>
        <v>MURID 35</v>
      </c>
      <c r="J41" s="51" t="str">
        <f t="shared" si="1"/>
        <v>35  MURID 35</v>
      </c>
    </row>
    <row r="42" spans="1:10" ht="18" hidden="1" x14ac:dyDescent="0.3">
      <c r="A42" s="8"/>
      <c r="B42" s="112"/>
      <c r="C42" s="113"/>
      <c r="D42" s="77">
        <f>'REKOD PRESTASI MURID'!$Z$16</f>
        <v>0</v>
      </c>
      <c r="E42" s="68">
        <f>VLOOKUP($I$6,'REKOD PRESTASI MURID'!$A$17:$W$70,5)</f>
        <v>5</v>
      </c>
      <c r="F42" s="54">
        <f>VLOOKUP(E42,'DATA PERNYATAAN TAHAP PGUASAAN '!A172:B177,2)</f>
        <v>0</v>
      </c>
      <c r="G42" s="8"/>
      <c r="H42" s="252">
        <v>36</v>
      </c>
      <c r="I42" s="51" t="str">
        <f>'REKOD PRESTASI MURID'!B52</f>
        <v>MURID 36</v>
      </c>
      <c r="J42" s="51" t="str">
        <f t="shared" si="1"/>
        <v>36  MURID 36</v>
      </c>
    </row>
    <row r="43" spans="1:10" ht="18" hidden="1" x14ac:dyDescent="0.3">
      <c r="A43" s="8"/>
      <c r="B43" s="114"/>
      <c r="C43" s="115"/>
      <c r="D43" s="77">
        <f>'REKOD PRESTASI MURID'!$AA$16</f>
        <v>0</v>
      </c>
      <c r="E43" s="68">
        <f>VLOOKUP($I$6,'REKOD PRESTASI MURID'!$A$17:$W$70,5)</f>
        <v>5</v>
      </c>
      <c r="F43" s="54">
        <f>VLOOKUP(E43,'DATA PERNYATAAN TAHAP PGUASAAN '!A180:B185,2)</f>
        <v>0</v>
      </c>
      <c r="G43" s="8"/>
      <c r="H43" s="252">
        <v>37</v>
      </c>
      <c r="I43" s="51" t="str">
        <f>'REKOD PRESTASI MURID'!B53</f>
        <v>MURID 37</v>
      </c>
      <c r="J43" s="51" t="str">
        <f t="shared" si="1"/>
        <v>37  MURID 37</v>
      </c>
    </row>
    <row r="44" spans="1:10" s="49" customFormat="1" ht="18" x14ac:dyDescent="0.3">
      <c r="A44" s="8"/>
      <c r="B44" s="99"/>
      <c r="C44" s="99"/>
      <c r="D44" s="94"/>
      <c r="E44" s="95"/>
      <c r="F44" s="96"/>
      <c r="G44" s="8"/>
      <c r="H44" s="252">
        <v>38</v>
      </c>
      <c r="I44" s="51" t="str">
        <f>'REKOD PRESTASI MURID'!B54</f>
        <v>MURID 38</v>
      </c>
      <c r="J44" s="51" t="str">
        <f t="shared" si="1"/>
        <v>38  MURID 38</v>
      </c>
    </row>
    <row r="45" spans="1:10" s="49" customFormat="1" ht="21.75" customHeight="1" x14ac:dyDescent="0.3">
      <c r="A45" s="87"/>
      <c r="B45" s="97"/>
      <c r="C45" s="97"/>
      <c r="D45" s="98"/>
      <c r="E45" s="90"/>
      <c r="F45" s="91"/>
      <c r="G45" s="87"/>
      <c r="H45" s="252">
        <v>39</v>
      </c>
      <c r="I45" s="51" t="str">
        <f>'REKOD PRESTASI MURID'!B55</f>
        <v>MURID 39</v>
      </c>
      <c r="J45" s="51" t="str">
        <f t="shared" si="1"/>
        <v>39  MURID 39</v>
      </c>
    </row>
    <row r="46" spans="1:10" s="49" customFormat="1" ht="21.75" customHeight="1" x14ac:dyDescent="0.3">
      <c r="A46" s="87"/>
      <c r="B46" s="97"/>
      <c r="C46" s="97"/>
      <c r="D46" s="89" t="s">
        <v>38</v>
      </c>
      <c r="E46" s="369"/>
      <c r="F46" s="369"/>
      <c r="G46" s="87"/>
      <c r="H46" s="252">
        <v>40</v>
      </c>
      <c r="I46" s="51" t="str">
        <f>'REKOD PRESTASI MURID'!B56</f>
        <v>MURID 40</v>
      </c>
      <c r="J46" s="51" t="str">
        <f t="shared" si="1"/>
        <v>40  MURID 40</v>
      </c>
    </row>
    <row r="47" spans="1:10" s="92" customFormat="1" ht="22.5" customHeight="1" x14ac:dyDescent="0.3">
      <c r="A47" s="87"/>
      <c r="B47" s="88"/>
      <c r="C47" s="88"/>
      <c r="E47" s="366"/>
      <c r="F47" s="366"/>
      <c r="G47" s="87"/>
      <c r="H47" s="252">
        <v>41</v>
      </c>
      <c r="I47" s="51" t="str">
        <f>'REKOD PRESTASI MURID'!B57</f>
        <v>MURID 41</v>
      </c>
      <c r="J47" s="51" t="str">
        <f t="shared" si="1"/>
        <v>41  MURID 41</v>
      </c>
    </row>
    <row r="48" spans="1:10" s="92" customFormat="1" ht="21" customHeight="1" x14ac:dyDescent="0.3">
      <c r="A48" s="87"/>
      <c r="B48" s="88"/>
      <c r="C48" s="88"/>
      <c r="D48" s="89"/>
      <c r="E48" s="366"/>
      <c r="F48" s="366"/>
      <c r="G48" s="87"/>
      <c r="H48" s="252">
        <v>42</v>
      </c>
      <c r="I48" s="51" t="str">
        <f>'REKOD PRESTASI MURID'!B58</f>
        <v>MURID 42</v>
      </c>
      <c r="J48" s="51" t="str">
        <f t="shared" si="1"/>
        <v>42  MURID 42</v>
      </c>
    </row>
    <row r="49" spans="1:10" s="92" customFormat="1" x14ac:dyDescent="0.3">
      <c r="A49" s="87"/>
      <c r="B49" s="87"/>
      <c r="C49" s="87"/>
      <c r="D49" s="87"/>
      <c r="E49" s="87"/>
      <c r="F49" s="87"/>
      <c r="G49" s="87"/>
      <c r="H49" s="252">
        <v>43</v>
      </c>
      <c r="I49" s="51" t="str">
        <f>'REKOD PRESTASI MURID'!B59</f>
        <v>MURID 43</v>
      </c>
      <c r="J49" s="51" t="str">
        <f t="shared" si="1"/>
        <v>43  MURID 43</v>
      </c>
    </row>
    <row r="50" spans="1:10" x14ac:dyDescent="0.3">
      <c r="H50" s="252">
        <v>44</v>
      </c>
      <c r="I50" s="51" t="str">
        <f>'REKOD PRESTASI MURID'!B60</f>
        <v>MURID 44</v>
      </c>
      <c r="J50" s="51" t="str">
        <f t="shared" si="1"/>
        <v>44  MURID 44</v>
      </c>
    </row>
    <row r="51" spans="1:10" x14ac:dyDescent="0.3">
      <c r="B51" s="49" t="str">
        <f>'REKOD PRESTASI MURID'!B74</f>
        <v>…………………………………………………………</v>
      </c>
      <c r="H51" s="252">
        <v>45</v>
      </c>
      <c r="I51" s="51" t="str">
        <f>'REKOD PRESTASI MURID'!B61</f>
        <v>MURID 45</v>
      </c>
      <c r="J51" s="51" t="str">
        <f t="shared" si="1"/>
        <v>45  MURID 45</v>
      </c>
    </row>
    <row r="52" spans="1:10" x14ac:dyDescent="0.3">
      <c r="B52" s="49" t="str">
        <f>'REKOD PRESTASI MURID'!B75</f>
        <v>PN. ALINA BIN BABA</v>
      </c>
      <c r="G52" s="233"/>
      <c r="H52" s="252">
        <v>46</v>
      </c>
      <c r="I52" s="51" t="str">
        <f>'REKOD PRESTASI MURID'!B62</f>
        <v>MURID 46</v>
      </c>
      <c r="J52" s="51" t="str">
        <f t="shared" si="1"/>
        <v>46  MURID 46</v>
      </c>
    </row>
    <row r="53" spans="1:10" x14ac:dyDescent="0.3">
      <c r="B53" s="48" t="str">
        <f>'REKOD PRESTASI MURID'!B76</f>
        <v>GURU SENI VISUAL</v>
      </c>
      <c r="C53" s="48"/>
      <c r="G53" s="235"/>
      <c r="H53" s="252">
        <v>47</v>
      </c>
      <c r="I53" s="51" t="str">
        <f>'REKOD PRESTASI MURID'!B63</f>
        <v>MURID 47</v>
      </c>
      <c r="J53" s="51" t="str">
        <f t="shared" si="1"/>
        <v>47  MURID 47</v>
      </c>
    </row>
    <row r="54" spans="1:10" x14ac:dyDescent="0.3">
      <c r="B54" s="48" t="str">
        <f>'REKOD PRESTASI MURID'!B77</f>
        <v>SEKOLAH KEBANGSAAN PARCEL E</v>
      </c>
      <c r="C54" s="48"/>
      <c r="G54" s="235"/>
      <c r="H54" s="252">
        <v>48</v>
      </c>
      <c r="I54" s="51" t="str">
        <f>'REKOD PRESTASI MURID'!B64</f>
        <v>MURID 48</v>
      </c>
      <c r="J54" s="51" t="str">
        <f t="shared" si="1"/>
        <v>48  MURID 48</v>
      </c>
    </row>
    <row r="55" spans="1:10" x14ac:dyDescent="0.3">
      <c r="B55" s="2"/>
      <c r="C55" s="2"/>
      <c r="D55" s="2"/>
      <c r="E55" s="2"/>
      <c r="G55" s="234"/>
      <c r="H55" s="252">
        <v>49</v>
      </c>
      <c r="I55" s="51" t="str">
        <f>'REKOD PRESTASI MURID'!B65</f>
        <v>MURID 49</v>
      </c>
      <c r="J55" s="51" t="str">
        <f t="shared" si="1"/>
        <v>49  MURID 49</v>
      </c>
    </row>
    <row r="56" spans="1:10" x14ac:dyDescent="0.3">
      <c r="C56" s="48"/>
      <c r="D56" s="48"/>
      <c r="E56" s="48"/>
      <c r="H56" s="252">
        <v>50</v>
      </c>
      <c r="I56" s="51" t="str">
        <f>'REKOD PRESTASI MURID'!B66</f>
        <v>MURID 50</v>
      </c>
      <c r="J56" s="51" t="str">
        <f t="shared" si="1"/>
        <v>50  MURID 50</v>
      </c>
    </row>
    <row r="57" spans="1:10" x14ac:dyDescent="0.3">
      <c r="C57" s="48"/>
      <c r="D57" s="48"/>
      <c r="E57" s="48"/>
      <c r="F57" s="55"/>
      <c r="H57" s="252">
        <v>51</v>
      </c>
      <c r="I57" s="51" t="str">
        <f>'REKOD PRESTASI MURID'!B67</f>
        <v>MURID 51</v>
      </c>
      <c r="J57" s="51" t="str">
        <f t="shared" si="1"/>
        <v>51  MURID 51</v>
      </c>
    </row>
    <row r="58" spans="1:10" x14ac:dyDescent="0.3">
      <c r="B58" s="49" t="str">
        <f>'REKOD PRESTASI MURID'!B74</f>
        <v>…………………………………………………………</v>
      </c>
      <c r="C58" s="50"/>
      <c r="D58" s="50"/>
      <c r="E58" s="50"/>
      <c r="F58" s="79" t="str">
        <f>'REKOD PRESTASI MURID'!B74</f>
        <v>…………………………………………………………</v>
      </c>
      <c r="H58" s="252">
        <v>52</v>
      </c>
      <c r="I58" s="51" t="str">
        <f>'REKOD PRESTASI MURID'!B68</f>
        <v>MURID 52</v>
      </c>
      <c r="J58" s="51" t="str">
        <f t="shared" si="1"/>
        <v>52  MURID 52</v>
      </c>
    </row>
    <row r="59" spans="1:10" x14ac:dyDescent="0.3">
      <c r="B59" s="49" t="str">
        <f>'REKOD PRESTASI MURID'!D75</f>
        <v>EN. SHAARI BIN AHMAD</v>
      </c>
      <c r="F59" s="243" t="str">
        <f>'REKOD PRESTASI MURID'!I75</f>
        <v>EN. JAMIL BIN ABU</v>
      </c>
      <c r="H59" s="252">
        <v>53</v>
      </c>
      <c r="I59" s="51" t="str">
        <f>'REKOD PRESTASI MURID'!B69</f>
        <v>MURID 53</v>
      </c>
      <c r="J59" s="51" t="str">
        <f t="shared" si="1"/>
        <v>53  MURID 53</v>
      </c>
    </row>
    <row r="60" spans="1:10" s="49" customFormat="1" x14ac:dyDescent="0.3">
      <c r="B60" s="48" t="str">
        <f>'REKOD PRESTASI MURID'!D76</f>
        <v>GURU MUZIK</v>
      </c>
      <c r="F60" s="261" t="str">
        <f>'REKOD PRESTASI MURID'!I76</f>
        <v xml:space="preserve">GURU BESAR </v>
      </c>
      <c r="G60" s="78"/>
      <c r="H60" s="252">
        <v>54</v>
      </c>
      <c r="I60" s="51" t="str">
        <f>'REKOD PRESTASI MURID'!B70</f>
        <v>MURID 54</v>
      </c>
      <c r="J60" s="51" t="str">
        <f t="shared" si="1"/>
        <v>54  MURID 54</v>
      </c>
    </row>
    <row r="61" spans="1:10" s="49" customFormat="1" x14ac:dyDescent="0.3">
      <c r="B61" s="48" t="str">
        <f>'REKOD PRESTASI MURID'!D77</f>
        <v>SEKOLAH KEBANGSAAN PARCEL E</v>
      </c>
      <c r="F61" s="262" t="str">
        <f>'REKOD PRESTASI MURID'!I77</f>
        <v>SEKOLAH KEBANGSAAN PARCEL E</v>
      </c>
      <c r="G61" s="78"/>
      <c r="H61" s="252"/>
      <c r="I61" s="51"/>
      <c r="J61" s="51"/>
    </row>
    <row r="62" spans="1:10" s="49" customFormat="1" x14ac:dyDescent="0.3">
      <c r="G62" s="78"/>
      <c r="H62" s="252"/>
      <c r="I62" s="51"/>
      <c r="J62" s="51"/>
    </row>
    <row r="63" spans="1:10" s="49" customFormat="1" x14ac:dyDescent="0.3">
      <c r="G63" s="78"/>
      <c r="H63" s="252"/>
      <c r="I63" s="51"/>
      <c r="J63" s="51"/>
    </row>
    <row r="64" spans="1:10" s="49" customFormat="1" x14ac:dyDescent="0.3">
      <c r="C64" s="48"/>
      <c r="D64" s="48"/>
      <c r="E64" s="48"/>
      <c r="G64" s="78"/>
      <c r="H64" s="252"/>
      <c r="I64" s="51"/>
      <c r="J64" s="51"/>
    </row>
    <row r="65" spans="4:10" s="49" customFormat="1" x14ac:dyDescent="0.3">
      <c r="D65" s="2"/>
      <c r="E65" s="2"/>
      <c r="G65" s="78"/>
      <c r="H65" s="252"/>
      <c r="I65" s="51"/>
      <c r="J65" s="51"/>
    </row>
    <row r="66" spans="4:10" s="49" customFormat="1" x14ac:dyDescent="0.3">
      <c r="D66" s="48"/>
      <c r="E66" s="48"/>
      <c r="G66" s="78"/>
      <c r="H66" s="252"/>
      <c r="I66" s="51"/>
      <c r="J66" s="51"/>
    </row>
    <row r="67" spans="4:10" s="49" customFormat="1" x14ac:dyDescent="0.3">
      <c r="D67" s="48"/>
      <c r="E67" s="48"/>
      <c r="G67" s="78"/>
      <c r="H67" s="252"/>
      <c r="I67" s="51"/>
      <c r="J67" s="51"/>
    </row>
    <row r="68" spans="4:10" s="49" customFormat="1" x14ac:dyDescent="0.3">
      <c r="G68" s="78"/>
      <c r="H68" s="252"/>
      <c r="I68" s="51"/>
      <c r="J68" s="51"/>
    </row>
    <row r="69" spans="4:10" s="49" customFormat="1" x14ac:dyDescent="0.3">
      <c r="G69" s="78"/>
      <c r="H69" s="252"/>
      <c r="I69" s="51"/>
      <c r="J69" s="51"/>
    </row>
    <row r="70" spans="4:10" s="49" customFormat="1" x14ac:dyDescent="0.3">
      <c r="G70" s="78"/>
      <c r="H70" s="252"/>
      <c r="I70" s="51"/>
      <c r="J70" s="51"/>
    </row>
    <row r="71" spans="4:10" s="49" customFormat="1" x14ac:dyDescent="0.3">
      <c r="G71" s="78"/>
      <c r="H71" s="252"/>
      <c r="I71" s="51"/>
      <c r="J71" s="51"/>
    </row>
    <row r="72" spans="4:10" x14ac:dyDescent="0.3">
      <c r="H72" s="252"/>
      <c r="I72" s="51"/>
      <c r="J72" s="51"/>
    </row>
    <row r="73" spans="4:10" x14ac:dyDescent="0.3">
      <c r="H73" s="252"/>
      <c r="I73" s="51"/>
      <c r="J73" s="51"/>
    </row>
    <row r="74" spans="4:10" x14ac:dyDescent="0.3">
      <c r="H74" s="252"/>
      <c r="I74" s="51"/>
      <c r="J74" s="51"/>
    </row>
    <row r="75" spans="4:10" x14ac:dyDescent="0.3">
      <c r="H75" s="80"/>
      <c r="I75" s="79"/>
      <c r="J75" s="49"/>
    </row>
    <row r="76" spans="4:10" x14ac:dyDescent="0.3">
      <c r="H76" s="80"/>
      <c r="I76" s="79"/>
      <c r="J76" s="49"/>
    </row>
    <row r="77" spans="4:10" x14ac:dyDescent="0.3">
      <c r="H77" s="80"/>
      <c r="I77" s="79"/>
      <c r="J77" s="49"/>
    </row>
    <row r="78" spans="4:10" x14ac:dyDescent="0.3">
      <c r="H78" s="80"/>
      <c r="I78" s="79"/>
      <c r="J78" s="49"/>
    </row>
    <row r="79" spans="4:10" x14ac:dyDescent="0.3">
      <c r="H79" s="80"/>
      <c r="I79" s="79"/>
      <c r="J79" s="49"/>
    </row>
    <row r="80" spans="4:10" x14ac:dyDescent="0.3">
      <c r="H80" s="80"/>
      <c r="I80" s="79"/>
      <c r="J80" s="49"/>
    </row>
    <row r="81" spans="8:10" x14ac:dyDescent="0.3">
      <c r="H81" s="80"/>
      <c r="I81" s="79"/>
      <c r="J81" s="49"/>
    </row>
    <row r="82" spans="8:10" x14ac:dyDescent="0.3">
      <c r="H82" s="80"/>
      <c r="I82" s="79"/>
      <c r="J82" s="49"/>
    </row>
    <row r="83" spans="8:10" x14ac:dyDescent="0.3">
      <c r="H83" s="80"/>
      <c r="I83" s="79"/>
      <c r="J83" s="49"/>
    </row>
    <row r="84" spans="8:10" x14ac:dyDescent="0.3">
      <c r="H84" s="80"/>
      <c r="I84" s="79"/>
      <c r="J84" s="49"/>
    </row>
    <row r="85" spans="8:10" x14ac:dyDescent="0.3">
      <c r="H85" s="80"/>
      <c r="I85" s="49"/>
      <c r="J85" s="49"/>
    </row>
    <row r="86" spans="8:10" x14ac:dyDescent="0.3">
      <c r="H86" s="80"/>
      <c r="I86" s="49"/>
      <c r="J86" s="49"/>
    </row>
  </sheetData>
  <sheetProtection password="C0BC" sheet="1" objects="1" scenarios="1"/>
  <mergeCells count="26">
    <mergeCell ref="H4:J4"/>
    <mergeCell ref="B16:D16"/>
    <mergeCell ref="B14:C14"/>
    <mergeCell ref="B11:C11"/>
    <mergeCell ref="B10:C10"/>
    <mergeCell ref="E16:E17"/>
    <mergeCell ref="B1:F1"/>
    <mergeCell ref="B2:F2"/>
    <mergeCell ref="B4:F4"/>
    <mergeCell ref="B3:F3"/>
    <mergeCell ref="B9:C9"/>
    <mergeCell ref="B8:C8"/>
    <mergeCell ref="D9:E9"/>
    <mergeCell ref="E48:F48"/>
    <mergeCell ref="B18:D18"/>
    <mergeCell ref="E18:F18"/>
    <mergeCell ref="E46:F46"/>
    <mergeCell ref="C21:C22"/>
    <mergeCell ref="C23:C24"/>
    <mergeCell ref="C25:C26"/>
    <mergeCell ref="C27:C28"/>
    <mergeCell ref="C29:C31"/>
    <mergeCell ref="C20:D20"/>
    <mergeCell ref="C32:C33"/>
    <mergeCell ref="B21:B33"/>
    <mergeCell ref="E47:F47"/>
  </mergeCells>
  <printOptions horizontalCentered="1"/>
  <pageMargins left="0.25" right="0.25" top="0.75" bottom="0.75" header="0.3" footer="0.3"/>
  <pageSetup paperSize="9" scale="52" fitToHeight="0" orientation="portrait" blackAndWhite="1" horizontalDpi="4294967293" r:id="rId1"/>
  <rowBreaks count="1" manualBreakCount="1">
    <brk id="70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print="0" autoLine="0" autoPict="0">
                <anchor moveWithCells="1">
                  <from>
                    <xdr:col>5</xdr:col>
                    <xdr:colOff>2324100</xdr:colOff>
                    <xdr:row>6</xdr:row>
                    <xdr:rowOff>133350</xdr:rowOff>
                  </from>
                  <to>
                    <xdr:col>5</xdr:col>
                    <xdr:colOff>5495925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12"/>
  <sheetViews>
    <sheetView showGridLines="0" showRowColHeaders="0" zoomScale="110" zoomScaleNormal="110" workbookViewId="0">
      <selection activeCell="B14" sqref="B14"/>
    </sheetView>
  </sheetViews>
  <sheetFormatPr defaultColWidth="0" defaultRowHeight="14.25" zeroHeight="1" x14ac:dyDescent="0.25"/>
  <cols>
    <col min="1" max="1" width="20.85546875" style="4" customWidth="1"/>
    <col min="2" max="2" width="104.7109375" style="67" customWidth="1"/>
    <col min="3" max="3" width="9.140625" style="121" customWidth="1"/>
    <col min="4" max="4" width="9.140625" style="4" hidden="1" customWidth="1"/>
    <col min="5" max="9" width="0" style="4" hidden="1" customWidth="1"/>
    <col min="10" max="16384" width="9.140625" style="4" hidden="1"/>
  </cols>
  <sheetData>
    <row r="1" spans="1:9" ht="39.75" customHeight="1" thickBot="1" x14ac:dyDescent="0.3">
      <c r="A1" s="390" t="s">
        <v>225</v>
      </c>
      <c r="B1" s="391"/>
    </row>
    <row r="2" spans="1:9" x14ac:dyDescent="0.25">
      <c r="A2" s="47"/>
      <c r="B2" s="66"/>
    </row>
    <row r="3" spans="1:9" ht="38.25" customHeight="1" x14ac:dyDescent="0.25">
      <c r="A3" s="110" t="s">
        <v>12</v>
      </c>
      <c r="B3" s="138" t="str">
        <f>'REKOD PRESTASI MURID'!E16</f>
        <v>SENI 
VISUAL</v>
      </c>
    </row>
    <row r="4" spans="1:9" ht="30" customHeight="1" x14ac:dyDescent="0.25">
      <c r="A4" s="56">
        <v>1</v>
      </c>
      <c r="B4" s="111" t="s">
        <v>109</v>
      </c>
      <c r="D4" s="67"/>
      <c r="E4" s="67"/>
    </row>
    <row r="5" spans="1:9" ht="30" customHeight="1" x14ac:dyDescent="0.25">
      <c r="A5" s="56">
        <v>2</v>
      </c>
      <c r="B5" s="111" t="s">
        <v>110</v>
      </c>
    </row>
    <row r="6" spans="1:9" ht="30" customHeight="1" x14ac:dyDescent="0.25">
      <c r="A6" s="56">
        <v>3</v>
      </c>
      <c r="B6" s="111" t="s">
        <v>111</v>
      </c>
    </row>
    <row r="7" spans="1:9" ht="30" customHeight="1" x14ac:dyDescent="0.25">
      <c r="A7" s="56">
        <v>4</v>
      </c>
      <c r="B7" s="111" t="s">
        <v>112</v>
      </c>
    </row>
    <row r="8" spans="1:9" ht="30" customHeight="1" x14ac:dyDescent="0.25">
      <c r="A8" s="56">
        <v>5</v>
      </c>
      <c r="B8" s="111" t="s">
        <v>113</v>
      </c>
    </row>
    <row r="9" spans="1:9" ht="30" customHeight="1" x14ac:dyDescent="0.25">
      <c r="A9" s="56">
        <v>6</v>
      </c>
      <c r="B9" s="111" t="s">
        <v>114</v>
      </c>
    </row>
    <row r="10" spans="1:9" x14ac:dyDescent="0.25">
      <c r="A10" s="47"/>
      <c r="B10" s="66"/>
    </row>
    <row r="11" spans="1:9" ht="30" x14ac:dyDescent="0.25">
      <c r="A11" s="108" t="s">
        <v>12</v>
      </c>
      <c r="B11" s="138" t="str">
        <f>'REKOD PRESTASI MURID'!F16</f>
        <v>MUZIK</v>
      </c>
    </row>
    <row r="12" spans="1:9" ht="30" customHeight="1" x14ac:dyDescent="0.25">
      <c r="A12" s="56">
        <v>1</v>
      </c>
      <c r="B12" s="111" t="s">
        <v>133</v>
      </c>
    </row>
    <row r="13" spans="1:9" ht="30" customHeight="1" x14ac:dyDescent="0.25">
      <c r="A13" s="56">
        <v>2</v>
      </c>
      <c r="B13" s="111" t="s">
        <v>134</v>
      </c>
    </row>
    <row r="14" spans="1:9" ht="30" customHeight="1" x14ac:dyDescent="0.25">
      <c r="A14" s="56">
        <v>3</v>
      </c>
      <c r="B14" s="111" t="s">
        <v>135</v>
      </c>
    </row>
    <row r="15" spans="1:9" ht="30" customHeight="1" x14ac:dyDescent="0.25">
      <c r="A15" s="56">
        <v>4</v>
      </c>
      <c r="B15" s="111" t="s">
        <v>136</v>
      </c>
      <c r="I15" s="93"/>
    </row>
    <row r="16" spans="1:9" ht="30" customHeight="1" x14ac:dyDescent="0.25">
      <c r="A16" s="56">
        <v>5</v>
      </c>
      <c r="B16" s="111" t="s">
        <v>137</v>
      </c>
    </row>
    <row r="17" spans="1:2" ht="30" customHeight="1" x14ac:dyDescent="0.25">
      <c r="A17" s="56">
        <v>6</v>
      </c>
      <c r="B17" s="111" t="s">
        <v>138</v>
      </c>
    </row>
    <row r="18" spans="1:2" x14ac:dyDescent="0.25">
      <c r="A18" s="47"/>
      <c r="B18" s="66"/>
    </row>
    <row r="19" spans="1:2" ht="30" x14ac:dyDescent="0.25">
      <c r="A19" s="108" t="s">
        <v>12</v>
      </c>
      <c r="B19" s="138" t="str">
        <f>'REKOD PRESTASI MURID'!G16</f>
        <v>SENI 
VISUAL</v>
      </c>
    </row>
    <row r="20" spans="1:2" ht="30" customHeight="1" x14ac:dyDescent="0.25">
      <c r="A20" s="56">
        <v>1</v>
      </c>
      <c r="B20" s="111" t="s">
        <v>115</v>
      </c>
    </row>
    <row r="21" spans="1:2" ht="30" customHeight="1" x14ac:dyDescent="0.25">
      <c r="A21" s="56">
        <v>2</v>
      </c>
      <c r="B21" s="111" t="s">
        <v>116</v>
      </c>
    </row>
    <row r="22" spans="1:2" ht="30" customHeight="1" x14ac:dyDescent="0.25">
      <c r="A22" s="56">
        <v>3</v>
      </c>
      <c r="B22" s="111" t="s">
        <v>117</v>
      </c>
    </row>
    <row r="23" spans="1:2" ht="30" customHeight="1" x14ac:dyDescent="0.25">
      <c r="A23" s="56">
        <v>4</v>
      </c>
      <c r="B23" s="111" t="s">
        <v>118</v>
      </c>
    </row>
    <row r="24" spans="1:2" ht="30" customHeight="1" x14ac:dyDescent="0.25">
      <c r="A24" s="56">
        <v>5</v>
      </c>
      <c r="B24" s="111" t="s">
        <v>119</v>
      </c>
    </row>
    <row r="25" spans="1:2" ht="30" customHeight="1" x14ac:dyDescent="0.25">
      <c r="A25" s="56">
        <v>6</v>
      </c>
      <c r="B25" s="111" t="s">
        <v>120</v>
      </c>
    </row>
    <row r="26" spans="1:2" x14ac:dyDescent="0.25"/>
    <row r="27" spans="1:2" ht="30" x14ac:dyDescent="0.25">
      <c r="A27" s="108" t="s">
        <v>12</v>
      </c>
      <c r="B27" s="138" t="str">
        <f>'REKOD PRESTASI MURID'!H16</f>
        <v>MUZIK</v>
      </c>
    </row>
    <row r="28" spans="1:2" ht="30" customHeight="1" x14ac:dyDescent="0.25">
      <c r="A28" s="56">
        <v>1</v>
      </c>
      <c r="B28" s="111" t="s">
        <v>139</v>
      </c>
    </row>
    <row r="29" spans="1:2" ht="30" customHeight="1" x14ac:dyDescent="0.25">
      <c r="A29" s="56">
        <v>2</v>
      </c>
      <c r="B29" s="111" t="s">
        <v>140</v>
      </c>
    </row>
    <row r="30" spans="1:2" ht="30" customHeight="1" x14ac:dyDescent="0.25">
      <c r="A30" s="56">
        <v>3</v>
      </c>
      <c r="B30" s="111" t="s">
        <v>141</v>
      </c>
    </row>
    <row r="31" spans="1:2" ht="30" customHeight="1" x14ac:dyDescent="0.25">
      <c r="A31" s="56">
        <v>4</v>
      </c>
      <c r="B31" s="111" t="s">
        <v>142</v>
      </c>
    </row>
    <row r="32" spans="1:2" ht="30" customHeight="1" x14ac:dyDescent="0.25">
      <c r="A32" s="56">
        <v>5</v>
      </c>
      <c r="B32" s="111" t="s">
        <v>143</v>
      </c>
    </row>
    <row r="33" spans="1:2" ht="45.75" customHeight="1" x14ac:dyDescent="0.25">
      <c r="A33" s="56">
        <v>6</v>
      </c>
      <c r="B33" s="111" t="s">
        <v>144</v>
      </c>
    </row>
    <row r="34" spans="1:2" x14ac:dyDescent="0.25"/>
    <row r="35" spans="1:2" ht="30" x14ac:dyDescent="0.25">
      <c r="A35" s="108" t="s">
        <v>12</v>
      </c>
      <c r="B35" s="138" t="str">
        <f>'REKOD PRESTASI MURID'!I16</f>
        <v>SENI 
VISUAL</v>
      </c>
    </row>
    <row r="36" spans="1:2" ht="30" customHeight="1" x14ac:dyDescent="0.25">
      <c r="A36" s="56">
        <v>1</v>
      </c>
      <c r="B36" s="111" t="s">
        <v>121</v>
      </c>
    </row>
    <row r="37" spans="1:2" ht="30" customHeight="1" x14ac:dyDescent="0.25">
      <c r="A37" s="56">
        <v>2</v>
      </c>
      <c r="B37" s="111" t="s">
        <v>122</v>
      </c>
    </row>
    <row r="38" spans="1:2" ht="30" customHeight="1" x14ac:dyDescent="0.25">
      <c r="A38" s="56">
        <v>3</v>
      </c>
      <c r="B38" s="111" t="s">
        <v>123</v>
      </c>
    </row>
    <row r="39" spans="1:2" ht="30" customHeight="1" x14ac:dyDescent="0.25">
      <c r="A39" s="56">
        <v>4</v>
      </c>
      <c r="B39" s="111" t="s">
        <v>124</v>
      </c>
    </row>
    <row r="40" spans="1:2" ht="30" customHeight="1" x14ac:dyDescent="0.25">
      <c r="A40" s="56">
        <v>5</v>
      </c>
      <c r="B40" s="111" t="s">
        <v>125</v>
      </c>
    </row>
    <row r="41" spans="1:2" ht="30" customHeight="1" x14ac:dyDescent="0.25">
      <c r="A41" s="56">
        <v>6</v>
      </c>
      <c r="B41" s="111" t="s">
        <v>126</v>
      </c>
    </row>
    <row r="42" spans="1:2" x14ac:dyDescent="0.25"/>
    <row r="43" spans="1:2" ht="30" x14ac:dyDescent="0.25">
      <c r="A43" s="108" t="s">
        <v>12</v>
      </c>
      <c r="B43" s="138" t="str">
        <f>'REKOD PRESTASI MURID'!J16</f>
        <v>MUZIK</v>
      </c>
    </row>
    <row r="44" spans="1:2" ht="30" customHeight="1" x14ac:dyDescent="0.25">
      <c r="A44" s="56">
        <v>1</v>
      </c>
      <c r="B44" s="111" t="s">
        <v>145</v>
      </c>
    </row>
    <row r="45" spans="1:2" ht="30" customHeight="1" x14ac:dyDescent="0.25">
      <c r="A45" s="56">
        <v>2</v>
      </c>
      <c r="B45" s="111" t="s">
        <v>146</v>
      </c>
    </row>
    <row r="46" spans="1:2" ht="30" customHeight="1" x14ac:dyDescent="0.25">
      <c r="A46" s="56">
        <v>3</v>
      </c>
      <c r="B46" s="111" t="s">
        <v>147</v>
      </c>
    </row>
    <row r="47" spans="1:2" ht="30" customHeight="1" x14ac:dyDescent="0.25">
      <c r="A47" s="56">
        <v>4</v>
      </c>
      <c r="B47" s="111" t="s">
        <v>148</v>
      </c>
    </row>
    <row r="48" spans="1:2" ht="30" customHeight="1" x14ac:dyDescent="0.25">
      <c r="A48" s="56">
        <v>5</v>
      </c>
      <c r="B48" s="111" t="s">
        <v>149</v>
      </c>
    </row>
    <row r="49" spans="1:2" ht="30" customHeight="1" x14ac:dyDescent="0.25">
      <c r="A49" s="56">
        <v>6</v>
      </c>
      <c r="B49" s="111" t="s">
        <v>150</v>
      </c>
    </row>
    <row r="50" spans="1:2" x14ac:dyDescent="0.25"/>
    <row r="51" spans="1:2" ht="30" x14ac:dyDescent="0.25">
      <c r="A51" s="108" t="s">
        <v>12</v>
      </c>
      <c r="B51" s="138" t="str">
        <f>'REKOD PRESTASI MURID'!K16</f>
        <v>SENI 
VISUAL</v>
      </c>
    </row>
    <row r="52" spans="1:2" ht="30" customHeight="1" x14ac:dyDescent="0.25">
      <c r="A52" s="56">
        <v>1</v>
      </c>
      <c r="B52" s="111" t="s">
        <v>127</v>
      </c>
    </row>
    <row r="53" spans="1:2" ht="30" customHeight="1" x14ac:dyDescent="0.25">
      <c r="A53" s="56">
        <v>2</v>
      </c>
      <c r="B53" s="111" t="s">
        <v>128</v>
      </c>
    </row>
    <row r="54" spans="1:2" ht="30" customHeight="1" x14ac:dyDescent="0.25">
      <c r="A54" s="56">
        <v>3</v>
      </c>
      <c r="B54" s="111" t="s">
        <v>129</v>
      </c>
    </row>
    <row r="55" spans="1:2" ht="30" customHeight="1" x14ac:dyDescent="0.25">
      <c r="A55" s="56">
        <v>4</v>
      </c>
      <c r="B55" s="111" t="s">
        <v>130</v>
      </c>
    </row>
    <row r="56" spans="1:2" ht="30" customHeight="1" x14ac:dyDescent="0.25">
      <c r="A56" s="56">
        <v>5</v>
      </c>
      <c r="B56" s="111" t="s">
        <v>131</v>
      </c>
    </row>
    <row r="57" spans="1:2" ht="30" customHeight="1" x14ac:dyDescent="0.25">
      <c r="A57" s="56">
        <v>6</v>
      </c>
      <c r="B57" s="111" t="s">
        <v>132</v>
      </c>
    </row>
    <row r="58" spans="1:2" x14ac:dyDescent="0.25"/>
    <row r="59" spans="1:2" ht="30" x14ac:dyDescent="0.25">
      <c r="A59" s="108" t="s">
        <v>12</v>
      </c>
      <c r="B59" s="138" t="str">
        <f>'REKOD PRESTASI MURID'!L16</f>
        <v>MUZIK</v>
      </c>
    </row>
    <row r="60" spans="1:2" ht="30" customHeight="1" x14ac:dyDescent="0.25">
      <c r="A60" s="56">
        <v>1</v>
      </c>
      <c r="B60" s="111" t="s">
        <v>151</v>
      </c>
    </row>
    <row r="61" spans="1:2" ht="30" customHeight="1" x14ac:dyDescent="0.25">
      <c r="A61" s="56">
        <v>2</v>
      </c>
      <c r="B61" s="111" t="s">
        <v>152</v>
      </c>
    </row>
    <row r="62" spans="1:2" ht="30" customHeight="1" x14ac:dyDescent="0.25">
      <c r="A62" s="56">
        <v>3</v>
      </c>
      <c r="B62" s="111" t="s">
        <v>153</v>
      </c>
    </row>
    <row r="63" spans="1:2" ht="30" customHeight="1" x14ac:dyDescent="0.25">
      <c r="A63" s="56">
        <v>4</v>
      </c>
      <c r="B63" s="111" t="s">
        <v>154</v>
      </c>
    </row>
    <row r="64" spans="1:2" ht="30" customHeight="1" x14ac:dyDescent="0.25">
      <c r="A64" s="56">
        <v>5</v>
      </c>
      <c r="B64" s="111" t="s">
        <v>155</v>
      </c>
    </row>
    <row r="65" spans="1:2" ht="30" customHeight="1" x14ac:dyDescent="0.25">
      <c r="A65" s="56">
        <v>6</v>
      </c>
      <c r="B65" s="111" t="s">
        <v>156</v>
      </c>
    </row>
    <row r="66" spans="1:2" x14ac:dyDescent="0.25"/>
    <row r="67" spans="1:2" ht="30" x14ac:dyDescent="0.25">
      <c r="A67" s="108" t="s">
        <v>12</v>
      </c>
      <c r="B67" s="139" t="str">
        <f>'REKOD PRESTASI MURID'!M16</f>
        <v>PENGLIBATAN</v>
      </c>
    </row>
    <row r="68" spans="1:2" ht="30" customHeight="1" x14ac:dyDescent="0.25">
      <c r="A68" s="56" t="s">
        <v>160</v>
      </c>
      <c r="B68" s="111" t="s">
        <v>167</v>
      </c>
    </row>
    <row r="69" spans="1:2" ht="30" customHeight="1" x14ac:dyDescent="0.25">
      <c r="A69" s="56" t="s">
        <v>158</v>
      </c>
      <c r="B69" s="111" t="s">
        <v>168</v>
      </c>
    </row>
    <row r="70" spans="1:2" ht="30" customHeight="1" x14ac:dyDescent="0.25">
      <c r="A70" s="56" t="s">
        <v>159</v>
      </c>
      <c r="B70" s="111" t="s">
        <v>169</v>
      </c>
    </row>
    <row r="71" spans="1:2" hidden="1" x14ac:dyDescent="0.25">
      <c r="A71" s="56"/>
      <c r="B71" s="137"/>
    </row>
    <row r="72" spans="1:2" hidden="1" x14ac:dyDescent="0.25">
      <c r="A72" s="56"/>
      <c r="B72" s="137"/>
    </row>
    <row r="73" spans="1:2" hidden="1" x14ac:dyDescent="0.25">
      <c r="A73" s="56"/>
      <c r="B73" s="137"/>
    </row>
    <row r="74" spans="1:2" x14ac:dyDescent="0.25"/>
    <row r="75" spans="1:2" ht="30" x14ac:dyDescent="0.25">
      <c r="A75" s="108" t="s">
        <v>12</v>
      </c>
      <c r="B75" s="139" t="str">
        <f>'REKOD PRESTASI MURID'!N16</f>
        <v>KREATIVITI</v>
      </c>
    </row>
    <row r="76" spans="1:2" ht="30" customHeight="1" x14ac:dyDescent="0.25">
      <c r="A76" s="56" t="s">
        <v>160</v>
      </c>
      <c r="B76" s="111" t="s">
        <v>170</v>
      </c>
    </row>
    <row r="77" spans="1:2" ht="30" customHeight="1" x14ac:dyDescent="0.25">
      <c r="A77" s="56" t="s">
        <v>158</v>
      </c>
      <c r="B77" s="111" t="s">
        <v>171</v>
      </c>
    </row>
    <row r="78" spans="1:2" ht="30" customHeight="1" x14ac:dyDescent="0.25">
      <c r="A78" s="56" t="s">
        <v>159</v>
      </c>
      <c r="B78" s="111" t="s">
        <v>172</v>
      </c>
    </row>
    <row r="79" spans="1:2" hidden="1" x14ac:dyDescent="0.25">
      <c r="A79" s="56"/>
      <c r="B79" s="137"/>
    </row>
    <row r="80" spans="1:2" hidden="1" x14ac:dyDescent="0.25">
      <c r="A80" s="56"/>
      <c r="B80" s="137"/>
    </row>
    <row r="81" spans="1:2" hidden="1" x14ac:dyDescent="0.25">
      <c r="A81" s="56"/>
      <c r="B81" s="137"/>
    </row>
    <row r="82" spans="1:2" x14ac:dyDescent="0.25"/>
    <row r="83" spans="1:2" ht="30" x14ac:dyDescent="0.25">
      <c r="A83" s="108" t="s">
        <v>12</v>
      </c>
      <c r="B83" s="139" t="str">
        <f>'REKOD PRESTASI MURID'!O16</f>
        <v>AMALAN NILAI MURNI</v>
      </c>
    </row>
    <row r="84" spans="1:2" ht="30" customHeight="1" x14ac:dyDescent="0.25">
      <c r="A84" s="56" t="s">
        <v>160</v>
      </c>
      <c r="B84" s="111" t="s">
        <v>173</v>
      </c>
    </row>
    <row r="85" spans="1:2" ht="30" customHeight="1" x14ac:dyDescent="0.25">
      <c r="A85" s="56" t="s">
        <v>158</v>
      </c>
      <c r="B85" s="111" t="s">
        <v>174</v>
      </c>
    </row>
    <row r="86" spans="1:2" ht="30" customHeight="1" x14ac:dyDescent="0.25">
      <c r="A86" s="56" t="s">
        <v>159</v>
      </c>
      <c r="B86" s="111" t="s">
        <v>175</v>
      </c>
    </row>
    <row r="87" spans="1:2" hidden="1" x14ac:dyDescent="0.25">
      <c r="A87" s="56"/>
      <c r="B87" s="137"/>
    </row>
    <row r="88" spans="1:2" hidden="1" x14ac:dyDescent="0.25">
      <c r="A88" s="56"/>
      <c r="B88" s="137"/>
    </row>
    <row r="89" spans="1:2" hidden="1" x14ac:dyDescent="0.25">
      <c r="A89" s="56"/>
      <c r="B89" s="137"/>
    </row>
    <row r="90" spans="1:2" x14ac:dyDescent="0.25"/>
    <row r="91" spans="1:2" ht="30" x14ac:dyDescent="0.25">
      <c r="A91" s="108" t="s">
        <v>12</v>
      </c>
      <c r="B91" s="139" t="str">
        <f>'REKOD PRESTASI MURID'!P16</f>
        <v>SENI VISUAL</v>
      </c>
    </row>
    <row r="92" spans="1:2" ht="30" customHeight="1" x14ac:dyDescent="0.25">
      <c r="A92" s="56">
        <v>1</v>
      </c>
      <c r="B92" s="111" t="s">
        <v>161</v>
      </c>
    </row>
    <row r="93" spans="1:2" ht="30" customHeight="1" x14ac:dyDescent="0.25">
      <c r="A93" s="56">
        <v>2</v>
      </c>
      <c r="B93" s="111" t="s">
        <v>162</v>
      </c>
    </row>
    <row r="94" spans="1:2" ht="30" customHeight="1" x14ac:dyDescent="0.25">
      <c r="A94" s="56">
        <v>3</v>
      </c>
      <c r="B94" s="111" t="s">
        <v>163</v>
      </c>
    </row>
    <row r="95" spans="1:2" ht="30" customHeight="1" x14ac:dyDescent="0.25">
      <c r="A95" s="56">
        <v>4</v>
      </c>
      <c r="B95" s="111" t="s">
        <v>164</v>
      </c>
    </row>
    <row r="96" spans="1:2" ht="30" customHeight="1" x14ac:dyDescent="0.25">
      <c r="A96" s="56">
        <v>5</v>
      </c>
      <c r="B96" s="111" t="s">
        <v>165</v>
      </c>
    </row>
    <row r="97" spans="1:2" ht="42.75" x14ac:dyDescent="0.25">
      <c r="A97" s="56">
        <v>6</v>
      </c>
      <c r="B97" s="111" t="s">
        <v>166</v>
      </c>
    </row>
    <row r="98" spans="1:2" x14ac:dyDescent="0.25"/>
    <row r="99" spans="1:2" ht="30" x14ac:dyDescent="0.25">
      <c r="A99" s="108" t="s">
        <v>12</v>
      </c>
      <c r="B99" s="139" t="str">
        <f>'REKOD PRESTASI MURID'!Q16</f>
        <v>MUZIK</v>
      </c>
    </row>
    <row r="100" spans="1:2" ht="30" customHeight="1" x14ac:dyDescent="0.25">
      <c r="A100" s="56">
        <v>1</v>
      </c>
      <c r="B100" s="111" t="s">
        <v>161</v>
      </c>
    </row>
    <row r="101" spans="1:2" ht="30" customHeight="1" x14ac:dyDescent="0.25">
      <c r="A101" s="56">
        <v>2</v>
      </c>
      <c r="B101" s="111" t="s">
        <v>162</v>
      </c>
    </row>
    <row r="102" spans="1:2" ht="30" customHeight="1" x14ac:dyDescent="0.25">
      <c r="A102" s="56">
        <v>3</v>
      </c>
      <c r="B102" s="111" t="s">
        <v>163</v>
      </c>
    </row>
    <row r="103" spans="1:2" ht="30" customHeight="1" x14ac:dyDescent="0.25">
      <c r="A103" s="56">
        <v>4</v>
      </c>
      <c r="B103" s="111" t="s">
        <v>164</v>
      </c>
    </row>
    <row r="104" spans="1:2" ht="30" customHeight="1" x14ac:dyDescent="0.25">
      <c r="A104" s="56">
        <v>5</v>
      </c>
      <c r="B104" s="111" t="s">
        <v>165</v>
      </c>
    </row>
    <row r="105" spans="1:2" ht="42.75" x14ac:dyDescent="0.25">
      <c r="A105" s="56">
        <v>6</v>
      </c>
      <c r="B105" s="111" t="s">
        <v>166</v>
      </c>
    </row>
    <row r="106" spans="1:2" x14ac:dyDescent="0.25"/>
    <row r="107" spans="1:2" ht="30" hidden="1" x14ac:dyDescent="0.25">
      <c r="A107" s="108" t="s">
        <v>12</v>
      </c>
      <c r="B107" s="81">
        <f>'REKOD PRESTASI MURID'!R16</f>
        <v>0</v>
      </c>
    </row>
    <row r="108" spans="1:2" hidden="1" x14ac:dyDescent="0.25">
      <c r="A108" s="56">
        <v>1</v>
      </c>
      <c r="B108" s="111"/>
    </row>
    <row r="109" spans="1:2" hidden="1" x14ac:dyDescent="0.25">
      <c r="A109" s="56">
        <v>2</v>
      </c>
      <c r="B109" s="111"/>
    </row>
    <row r="110" spans="1:2" hidden="1" x14ac:dyDescent="0.25">
      <c r="A110" s="56">
        <v>3</v>
      </c>
      <c r="B110" s="111"/>
    </row>
    <row r="111" spans="1:2" hidden="1" x14ac:dyDescent="0.25">
      <c r="A111" s="56">
        <v>4</v>
      </c>
      <c r="B111" s="111"/>
    </row>
    <row r="112" spans="1:2" hidden="1" x14ac:dyDescent="0.25">
      <c r="A112" s="56">
        <v>5</v>
      </c>
      <c r="B112" s="111"/>
    </row>
    <row r="113" spans="1:2" hidden="1" x14ac:dyDescent="0.25">
      <c r="A113" s="56">
        <v>6</v>
      </c>
      <c r="B113" s="111"/>
    </row>
    <row r="114" spans="1:2" hidden="1" x14ac:dyDescent="0.25"/>
    <row r="115" spans="1:2" ht="30" hidden="1" x14ac:dyDescent="0.25">
      <c r="A115" s="108" t="s">
        <v>12</v>
      </c>
      <c r="B115" s="81">
        <f>'REKOD PRESTASI MURID'!S16</f>
        <v>0</v>
      </c>
    </row>
    <row r="116" spans="1:2" hidden="1" x14ac:dyDescent="0.25">
      <c r="A116" s="56">
        <v>1</v>
      </c>
      <c r="B116" s="111"/>
    </row>
    <row r="117" spans="1:2" hidden="1" x14ac:dyDescent="0.25">
      <c r="A117" s="56">
        <v>2</v>
      </c>
      <c r="B117" s="111"/>
    </row>
    <row r="118" spans="1:2" hidden="1" x14ac:dyDescent="0.25">
      <c r="A118" s="56">
        <v>3</v>
      </c>
      <c r="B118" s="111"/>
    </row>
    <row r="119" spans="1:2" hidden="1" x14ac:dyDescent="0.25">
      <c r="A119" s="56">
        <v>4</v>
      </c>
      <c r="B119" s="111"/>
    </row>
    <row r="120" spans="1:2" hidden="1" x14ac:dyDescent="0.25">
      <c r="A120" s="56">
        <v>5</v>
      </c>
      <c r="B120" s="111"/>
    </row>
    <row r="121" spans="1:2" hidden="1" x14ac:dyDescent="0.25">
      <c r="A121" s="56">
        <v>6</v>
      </c>
      <c r="B121" s="111"/>
    </row>
    <row r="122" spans="1:2" hidden="1" x14ac:dyDescent="0.25"/>
    <row r="123" spans="1:2" ht="30" hidden="1" x14ac:dyDescent="0.25">
      <c r="A123" s="108" t="s">
        <v>12</v>
      </c>
      <c r="B123" s="81">
        <f>'REKOD PRESTASI MURID'!T16</f>
        <v>0</v>
      </c>
    </row>
    <row r="124" spans="1:2" hidden="1" x14ac:dyDescent="0.25">
      <c r="A124" s="56">
        <v>1</v>
      </c>
      <c r="B124" s="111"/>
    </row>
    <row r="125" spans="1:2" hidden="1" x14ac:dyDescent="0.25">
      <c r="A125" s="56">
        <v>2</v>
      </c>
      <c r="B125" s="111"/>
    </row>
    <row r="126" spans="1:2" hidden="1" x14ac:dyDescent="0.25">
      <c r="A126" s="56">
        <v>3</v>
      </c>
      <c r="B126" s="111"/>
    </row>
    <row r="127" spans="1:2" hidden="1" x14ac:dyDescent="0.25">
      <c r="A127" s="56">
        <v>4</v>
      </c>
      <c r="B127" s="111"/>
    </row>
    <row r="128" spans="1:2" hidden="1" x14ac:dyDescent="0.25">
      <c r="A128" s="56">
        <v>5</v>
      </c>
      <c r="B128" s="111"/>
    </row>
    <row r="129" spans="1:2" hidden="1" x14ac:dyDescent="0.25">
      <c r="A129" s="56">
        <v>6</v>
      </c>
      <c r="B129" s="111"/>
    </row>
    <row r="130" spans="1:2" hidden="1" x14ac:dyDescent="0.25"/>
    <row r="131" spans="1:2" ht="30" hidden="1" x14ac:dyDescent="0.25">
      <c r="A131" s="108" t="s">
        <v>12</v>
      </c>
      <c r="B131" s="81">
        <f>'REKOD PRESTASI MURID'!U16</f>
        <v>0</v>
      </c>
    </row>
    <row r="132" spans="1:2" hidden="1" x14ac:dyDescent="0.25">
      <c r="A132" s="56">
        <v>1</v>
      </c>
      <c r="B132" s="111"/>
    </row>
    <row r="133" spans="1:2" hidden="1" x14ac:dyDescent="0.25">
      <c r="A133" s="56">
        <v>2</v>
      </c>
      <c r="B133" s="111"/>
    </row>
    <row r="134" spans="1:2" hidden="1" x14ac:dyDescent="0.25">
      <c r="A134" s="56">
        <v>3</v>
      </c>
      <c r="B134" s="111"/>
    </row>
    <row r="135" spans="1:2" hidden="1" x14ac:dyDescent="0.25">
      <c r="A135" s="56">
        <v>4</v>
      </c>
      <c r="B135" s="111"/>
    </row>
    <row r="136" spans="1:2" hidden="1" x14ac:dyDescent="0.25">
      <c r="A136" s="56">
        <v>5</v>
      </c>
      <c r="B136" s="111"/>
    </row>
    <row r="137" spans="1:2" hidden="1" x14ac:dyDescent="0.25">
      <c r="A137" s="56">
        <v>6</v>
      </c>
      <c r="B137" s="111"/>
    </row>
    <row r="138" spans="1:2" hidden="1" x14ac:dyDescent="0.25"/>
    <row r="139" spans="1:2" ht="30" hidden="1" x14ac:dyDescent="0.25">
      <c r="A139" s="108" t="s">
        <v>12</v>
      </c>
      <c r="B139" s="81">
        <f>'REKOD PRESTASI MURID'!V16</f>
        <v>0</v>
      </c>
    </row>
    <row r="140" spans="1:2" hidden="1" x14ac:dyDescent="0.25">
      <c r="A140" s="56">
        <v>1</v>
      </c>
      <c r="B140" s="111"/>
    </row>
    <row r="141" spans="1:2" hidden="1" x14ac:dyDescent="0.25">
      <c r="A141" s="56">
        <v>2</v>
      </c>
      <c r="B141" s="111"/>
    </row>
    <row r="142" spans="1:2" hidden="1" x14ac:dyDescent="0.25">
      <c r="A142" s="56">
        <v>3</v>
      </c>
      <c r="B142" s="111"/>
    </row>
    <row r="143" spans="1:2" hidden="1" x14ac:dyDescent="0.25">
      <c r="A143" s="56">
        <v>4</v>
      </c>
      <c r="B143" s="111"/>
    </row>
    <row r="144" spans="1:2" hidden="1" x14ac:dyDescent="0.25">
      <c r="A144" s="56">
        <v>5</v>
      </c>
      <c r="B144" s="111"/>
    </row>
    <row r="145" spans="1:2" hidden="1" x14ac:dyDescent="0.25">
      <c r="A145" s="56">
        <v>6</v>
      </c>
      <c r="B145" s="111"/>
    </row>
    <row r="146" spans="1:2" hidden="1" x14ac:dyDescent="0.25"/>
    <row r="147" spans="1:2" ht="30" hidden="1" x14ac:dyDescent="0.25">
      <c r="A147" s="108" t="s">
        <v>12</v>
      </c>
      <c r="B147" s="81">
        <f>'REKOD PRESTASI MURID'!W16</f>
        <v>0</v>
      </c>
    </row>
    <row r="148" spans="1:2" hidden="1" x14ac:dyDescent="0.25">
      <c r="A148" s="56">
        <v>1</v>
      </c>
      <c r="B148" s="111"/>
    </row>
    <row r="149" spans="1:2" hidden="1" x14ac:dyDescent="0.25">
      <c r="A149" s="56">
        <v>2</v>
      </c>
      <c r="B149" s="111"/>
    </row>
    <row r="150" spans="1:2" hidden="1" x14ac:dyDescent="0.25">
      <c r="A150" s="56">
        <v>3</v>
      </c>
      <c r="B150" s="111"/>
    </row>
    <row r="151" spans="1:2" hidden="1" x14ac:dyDescent="0.25">
      <c r="A151" s="56">
        <v>4</v>
      </c>
      <c r="B151" s="111"/>
    </row>
    <row r="152" spans="1:2" hidden="1" x14ac:dyDescent="0.25">
      <c r="A152" s="56">
        <v>5</v>
      </c>
      <c r="B152" s="111"/>
    </row>
    <row r="153" spans="1:2" hidden="1" x14ac:dyDescent="0.25">
      <c r="A153" s="56">
        <v>6</v>
      </c>
      <c r="B153" s="111"/>
    </row>
    <row r="154" spans="1:2" hidden="1" x14ac:dyDescent="0.25"/>
    <row r="155" spans="1:2" ht="30" hidden="1" x14ac:dyDescent="0.25">
      <c r="A155" s="108" t="s">
        <v>12</v>
      </c>
      <c r="B155" s="81">
        <f>'REKOD PRESTASI MURID'!X16</f>
        <v>0</v>
      </c>
    </row>
    <row r="156" spans="1:2" hidden="1" x14ac:dyDescent="0.25">
      <c r="A156" s="56">
        <v>1</v>
      </c>
      <c r="B156" s="111"/>
    </row>
    <row r="157" spans="1:2" hidden="1" x14ac:dyDescent="0.25">
      <c r="A157" s="56">
        <v>2</v>
      </c>
      <c r="B157" s="111"/>
    </row>
    <row r="158" spans="1:2" hidden="1" x14ac:dyDescent="0.25">
      <c r="A158" s="56">
        <v>3</v>
      </c>
      <c r="B158" s="111"/>
    </row>
    <row r="159" spans="1:2" hidden="1" x14ac:dyDescent="0.25">
      <c r="A159" s="56">
        <v>4</v>
      </c>
      <c r="B159" s="111"/>
    </row>
    <row r="160" spans="1:2" hidden="1" x14ac:dyDescent="0.25">
      <c r="A160" s="56">
        <v>5</v>
      </c>
      <c r="B160" s="111"/>
    </row>
    <row r="161" spans="1:2" hidden="1" x14ac:dyDescent="0.25">
      <c r="A161" s="56">
        <v>6</v>
      </c>
      <c r="B161" s="111"/>
    </row>
    <row r="162" spans="1:2" hidden="1" x14ac:dyDescent="0.25"/>
    <row r="163" spans="1:2" ht="15" hidden="1" x14ac:dyDescent="0.25">
      <c r="A163" s="15" t="s">
        <v>12</v>
      </c>
      <c r="B163" s="81">
        <f>'REKOD PRESTASI MURID'!Y16</f>
        <v>0</v>
      </c>
    </row>
    <row r="164" spans="1:2" hidden="1" x14ac:dyDescent="0.25">
      <c r="A164" s="56">
        <v>1</v>
      </c>
      <c r="B164" s="111"/>
    </row>
    <row r="165" spans="1:2" hidden="1" x14ac:dyDescent="0.25">
      <c r="A165" s="56">
        <v>2</v>
      </c>
      <c r="B165" s="111"/>
    </row>
    <row r="166" spans="1:2" hidden="1" x14ac:dyDescent="0.25">
      <c r="A166" s="56">
        <v>3</v>
      </c>
      <c r="B166" s="111"/>
    </row>
    <row r="167" spans="1:2" hidden="1" x14ac:dyDescent="0.25">
      <c r="A167" s="56">
        <v>4</v>
      </c>
      <c r="B167" s="111"/>
    </row>
    <row r="168" spans="1:2" hidden="1" x14ac:dyDescent="0.25">
      <c r="A168" s="56">
        <v>5</v>
      </c>
      <c r="B168" s="111"/>
    </row>
    <row r="169" spans="1:2" hidden="1" x14ac:dyDescent="0.25">
      <c r="A169" s="56">
        <v>6</v>
      </c>
      <c r="B169" s="111"/>
    </row>
    <row r="170" spans="1:2" hidden="1" x14ac:dyDescent="0.25"/>
    <row r="171" spans="1:2" ht="15" hidden="1" x14ac:dyDescent="0.25">
      <c r="A171" s="15" t="s">
        <v>12</v>
      </c>
      <c r="B171" s="81">
        <f>'REKOD PRESTASI MURID'!Z16</f>
        <v>0</v>
      </c>
    </row>
    <row r="172" spans="1:2" hidden="1" x14ac:dyDescent="0.25">
      <c r="A172" s="56">
        <v>1</v>
      </c>
      <c r="B172" s="111"/>
    </row>
    <row r="173" spans="1:2" hidden="1" x14ac:dyDescent="0.25">
      <c r="A173" s="56">
        <v>2</v>
      </c>
      <c r="B173" s="111"/>
    </row>
    <row r="174" spans="1:2" hidden="1" x14ac:dyDescent="0.25">
      <c r="A174" s="56">
        <v>3</v>
      </c>
      <c r="B174" s="111"/>
    </row>
    <row r="175" spans="1:2" hidden="1" x14ac:dyDescent="0.25">
      <c r="A175" s="56">
        <v>4</v>
      </c>
      <c r="B175" s="111"/>
    </row>
    <row r="176" spans="1:2" hidden="1" x14ac:dyDescent="0.25">
      <c r="A176" s="56">
        <v>5</v>
      </c>
      <c r="B176" s="111"/>
    </row>
    <row r="177" spans="1:2" hidden="1" x14ac:dyDescent="0.25">
      <c r="A177" s="56">
        <v>6</v>
      </c>
      <c r="B177" s="111"/>
    </row>
    <row r="178" spans="1:2" hidden="1" x14ac:dyDescent="0.25"/>
    <row r="179" spans="1:2" ht="15" hidden="1" x14ac:dyDescent="0.25">
      <c r="A179" s="15" t="s">
        <v>12</v>
      </c>
      <c r="B179" s="81">
        <f>'REKOD PRESTASI MURID'!AA16</f>
        <v>0</v>
      </c>
    </row>
    <row r="180" spans="1:2" hidden="1" x14ac:dyDescent="0.25">
      <c r="A180" s="56">
        <v>1</v>
      </c>
      <c r="B180" s="111"/>
    </row>
    <row r="181" spans="1:2" hidden="1" x14ac:dyDescent="0.25">
      <c r="A181" s="56">
        <v>2</v>
      </c>
      <c r="B181" s="111"/>
    </row>
    <row r="182" spans="1:2" hidden="1" x14ac:dyDescent="0.25">
      <c r="A182" s="56">
        <v>3</v>
      </c>
      <c r="B182" s="111"/>
    </row>
    <row r="183" spans="1:2" hidden="1" x14ac:dyDescent="0.25">
      <c r="A183" s="56">
        <v>4</v>
      </c>
      <c r="B183" s="111"/>
    </row>
    <row r="184" spans="1:2" hidden="1" x14ac:dyDescent="0.25">
      <c r="A184" s="56">
        <v>5</v>
      </c>
      <c r="B184" s="111"/>
    </row>
    <row r="185" spans="1:2" hidden="1" x14ac:dyDescent="0.25">
      <c r="A185" s="56">
        <v>6</v>
      </c>
      <c r="B185" s="111"/>
    </row>
    <row r="186" spans="1:2" x14ac:dyDescent="0.25"/>
    <row r="187" spans="1:2" hidden="1" x14ac:dyDescent="0.25"/>
    <row r="188" spans="1:2" ht="30" hidden="1" x14ac:dyDescent="0.25">
      <c r="A188" s="108" t="s">
        <v>12</v>
      </c>
      <c r="B188" s="109" t="s">
        <v>30</v>
      </c>
    </row>
    <row r="189" spans="1:2" hidden="1" x14ac:dyDescent="0.25">
      <c r="A189" s="56">
        <v>1</v>
      </c>
      <c r="B189" s="111" t="s">
        <v>31</v>
      </c>
    </row>
    <row r="190" spans="1:2" hidden="1" x14ac:dyDescent="0.25">
      <c r="A190" s="56">
        <v>2</v>
      </c>
      <c r="B190" s="111" t="s">
        <v>32</v>
      </c>
    </row>
    <row r="191" spans="1:2" hidden="1" x14ac:dyDescent="0.25">
      <c r="A191" s="56">
        <v>3</v>
      </c>
      <c r="B191" s="111" t="s">
        <v>33</v>
      </c>
    </row>
    <row r="192" spans="1:2" hidden="1" x14ac:dyDescent="0.25">
      <c r="A192" s="56">
        <v>4</v>
      </c>
      <c r="B192" s="111" t="s">
        <v>34</v>
      </c>
    </row>
    <row r="193" spans="1:2" hidden="1" x14ac:dyDescent="0.25">
      <c r="A193" s="56">
        <v>5</v>
      </c>
      <c r="B193" s="111" t="s">
        <v>35</v>
      </c>
    </row>
    <row r="194" spans="1:2" hidden="1" x14ac:dyDescent="0.25">
      <c r="A194" s="56">
        <v>6</v>
      </c>
      <c r="B194" s="111" t="s">
        <v>36</v>
      </c>
    </row>
    <row r="195" spans="1:2" hidden="1" x14ac:dyDescent="0.25"/>
    <row r="196" spans="1:2" hidden="1" x14ac:dyDescent="0.25"/>
    <row r="197" spans="1:2" hidden="1" x14ac:dyDescent="0.25"/>
    <row r="198" spans="1:2" hidden="1" x14ac:dyDescent="0.25"/>
    <row r="199" spans="1:2" hidden="1" x14ac:dyDescent="0.25"/>
    <row r="200" spans="1:2" hidden="1" x14ac:dyDescent="0.25"/>
    <row r="201" spans="1:2" hidden="1" x14ac:dyDescent="0.25"/>
    <row r="202" spans="1:2" hidden="1" x14ac:dyDescent="0.25"/>
    <row r="203" spans="1:2" hidden="1" x14ac:dyDescent="0.25"/>
    <row r="204" spans="1:2" hidden="1" x14ac:dyDescent="0.25"/>
    <row r="205" spans="1:2" hidden="1" x14ac:dyDescent="0.25"/>
    <row r="206" spans="1:2" hidden="1" x14ac:dyDescent="0.25"/>
    <row r="207" spans="1:2" hidden="1" x14ac:dyDescent="0.25"/>
    <row r="208" spans="1:2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password="C0BC" sheet="1" objects="1" scenarios="1"/>
  <mergeCells count="1">
    <mergeCell ref="A1:B1"/>
  </mergeCells>
  <printOptions horizontalCentered="1"/>
  <pageMargins left="0.25" right="0.25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6"/>
  <sheetViews>
    <sheetView showGridLines="0" showRowColHeaders="0" zoomScale="80" zoomScaleNormal="80" zoomScaleSheetLayoutView="70" workbookViewId="0">
      <selection activeCell="N26" sqref="N26"/>
    </sheetView>
  </sheetViews>
  <sheetFormatPr defaultColWidth="0" defaultRowHeight="16.5" zeroHeight="1" x14ac:dyDescent="0.3"/>
  <cols>
    <col min="1" max="1" width="2.85546875" style="1" customWidth="1"/>
    <col min="2" max="2" width="22.7109375" style="1" customWidth="1"/>
    <col min="3" max="8" width="9.7109375" style="1" customWidth="1"/>
    <col min="9" max="9" width="9.140625" style="1" customWidth="1"/>
    <col min="10" max="10" width="22.7109375" style="1" customWidth="1"/>
    <col min="11" max="16" width="9.7109375" style="1" customWidth="1"/>
    <col min="17" max="17" width="6.28515625" style="1" customWidth="1"/>
    <col min="18" max="23" width="0" style="1" hidden="1" customWidth="1"/>
    <col min="24" max="16384" width="9.140625" style="1" hidden="1"/>
  </cols>
  <sheetData>
    <row r="1" spans="1:23" ht="15.95" customHeight="1" x14ac:dyDescent="0.3">
      <c r="A1" s="397" t="s">
        <v>290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</row>
    <row r="2" spans="1:23" ht="15.95" customHeight="1" x14ac:dyDescent="0.3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2"/>
    </row>
    <row r="3" spans="1:23" ht="15.95" customHeight="1" x14ac:dyDescent="0.3">
      <c r="A3" s="400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/>
    </row>
    <row r="4" spans="1:23" ht="15.95" customHeight="1" thickBot="1" x14ac:dyDescent="0.35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5"/>
    </row>
    <row r="5" spans="1:23" ht="15.95" customHeight="1" x14ac:dyDescent="0.3">
      <c r="A5" s="33"/>
      <c r="B5" s="33"/>
      <c r="C5" s="33"/>
      <c r="D5" s="33"/>
      <c r="E5" s="33"/>
      <c r="F5" s="33"/>
      <c r="G5" s="33"/>
      <c r="H5" s="34"/>
      <c r="I5" s="34"/>
      <c r="J5" s="33"/>
      <c r="K5" s="33"/>
      <c r="L5" s="33"/>
      <c r="M5" s="33"/>
      <c r="N5" s="33"/>
      <c r="O5" s="35"/>
      <c r="P5" s="35"/>
      <c r="Q5" s="35"/>
    </row>
    <row r="6" spans="1:23" ht="18.75" x14ac:dyDescent="0.3">
      <c r="A6" s="40"/>
      <c r="B6" s="41" t="str">
        <f>'REKOD PRESTASI MURID'!E16</f>
        <v>SENI 
VISUAL</v>
      </c>
      <c r="C6" s="13"/>
      <c r="D6" s="13"/>
      <c r="E6" s="13"/>
      <c r="F6" s="13"/>
      <c r="G6" s="13"/>
      <c r="H6" s="134" t="str">
        <f>'REKOD PRESTASI MURID'!E14</f>
        <v>MODUL BAHASA SENI</v>
      </c>
      <c r="I6" s="40"/>
      <c r="J6" s="41" t="str">
        <f>'REKOD PRESTASI MURID'!F16</f>
        <v>MUZIK</v>
      </c>
      <c r="K6" s="13"/>
      <c r="L6" s="13"/>
      <c r="M6" s="13"/>
      <c r="N6" s="13"/>
      <c r="O6" s="13"/>
      <c r="P6" s="134" t="str">
        <f>'REKOD PRESTASI MURID'!E14</f>
        <v>MODUL BAHASA SENI</v>
      </c>
      <c r="Q6" s="13"/>
    </row>
    <row r="7" spans="1:23" x14ac:dyDescent="0.3">
      <c r="A7" s="36"/>
      <c r="B7" s="28" t="s">
        <v>12</v>
      </c>
      <c r="C7" s="27" t="s">
        <v>17</v>
      </c>
      <c r="D7" s="27" t="s">
        <v>18</v>
      </c>
      <c r="E7" s="27" t="s">
        <v>19</v>
      </c>
      <c r="F7" s="27" t="s">
        <v>20</v>
      </c>
      <c r="G7" s="27" t="s">
        <v>21</v>
      </c>
      <c r="H7" s="27" t="s">
        <v>22</v>
      </c>
      <c r="I7" s="36"/>
      <c r="J7" s="28" t="s">
        <v>12</v>
      </c>
      <c r="K7" s="27" t="s">
        <v>17</v>
      </c>
      <c r="L7" s="27" t="s">
        <v>18</v>
      </c>
      <c r="M7" s="27" t="s">
        <v>19</v>
      </c>
      <c r="N7" s="27" t="s">
        <v>20</v>
      </c>
      <c r="O7" s="27" t="s">
        <v>21</v>
      </c>
      <c r="P7" s="27" t="s">
        <v>22</v>
      </c>
      <c r="Q7" s="36"/>
    </row>
    <row r="8" spans="1:23" x14ac:dyDescent="0.3">
      <c r="A8" s="36"/>
      <c r="B8" s="25" t="s">
        <v>16</v>
      </c>
      <c r="C8" s="25">
        <f>COUNTIF('REKOD PRESTASI MURID'!$E$17:$E$70,1)</f>
        <v>0</v>
      </c>
      <c r="D8" s="25">
        <f>COUNTIF('REKOD PRESTASI MURID'!$E$17:$E$70,2)</f>
        <v>0</v>
      </c>
      <c r="E8" s="25">
        <f>COUNTIF('REKOD PRESTASI MURID'!$E$17:$E$70,3)</f>
        <v>0</v>
      </c>
      <c r="F8" s="25">
        <f>COUNTIF('REKOD PRESTASI MURID'!$E$17:$E$70,4)</f>
        <v>1</v>
      </c>
      <c r="G8" s="25">
        <f>COUNTIF('REKOD PRESTASI MURID'!$E$17:$E$70,5)</f>
        <v>3</v>
      </c>
      <c r="H8" s="25">
        <f>COUNTIF('REKOD PRESTASI MURID'!$E$17:$E$70,6)</f>
        <v>0</v>
      </c>
      <c r="I8" s="36"/>
      <c r="J8" s="25" t="s">
        <v>16</v>
      </c>
      <c r="K8" s="25">
        <f>COUNTIF('REKOD PRESTASI MURID'!$F$17:$F$70,1)</f>
        <v>0</v>
      </c>
      <c r="L8" s="25">
        <f>COUNTIF('REKOD PRESTASI MURID'!$F$17:$F$70,2)</f>
        <v>1</v>
      </c>
      <c r="M8" s="25">
        <f>COUNTIF('REKOD PRESTASI MURID'!$F$17:$F$70,3)</f>
        <v>1</v>
      </c>
      <c r="N8" s="25">
        <f>COUNTIF('REKOD PRESTASI MURID'!$F$17:$F$70,4)</f>
        <v>2</v>
      </c>
      <c r="O8" s="25">
        <f>COUNTIF('REKOD PRESTASI MURID'!$F$17:$F$70,5)</f>
        <v>0</v>
      </c>
      <c r="P8" s="25">
        <f>COUNTIF('REKOD PRESTASI MURID'!$F$17:$F$70,6)</f>
        <v>0</v>
      </c>
      <c r="Q8" s="36"/>
    </row>
    <row r="9" spans="1:23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23" x14ac:dyDescent="0.3">
      <c r="A10" s="36"/>
      <c r="B10" s="36"/>
      <c r="C10" s="36"/>
      <c r="D10" s="36"/>
      <c r="E10" s="36"/>
      <c r="F10" s="24"/>
      <c r="G10" s="24"/>
      <c r="H10" s="24"/>
      <c r="I10" s="36"/>
      <c r="J10" s="24"/>
      <c r="K10" s="24"/>
      <c r="L10" s="24"/>
      <c r="M10" s="24"/>
      <c r="N10" s="24"/>
      <c r="O10" s="24"/>
      <c r="P10" s="24"/>
      <c r="Q10" s="36"/>
    </row>
    <row r="11" spans="1:23" x14ac:dyDescent="0.3">
      <c r="A11" s="36"/>
      <c r="B11" s="36"/>
      <c r="C11" s="36"/>
      <c r="D11" s="36"/>
      <c r="E11" s="36"/>
      <c r="F11" s="24"/>
      <c r="G11" s="24"/>
      <c r="H11" s="24"/>
      <c r="I11" s="36"/>
      <c r="J11" s="24"/>
      <c r="K11" s="24"/>
      <c r="L11" s="24"/>
      <c r="M11" s="24"/>
      <c r="N11" s="24"/>
      <c r="O11" s="24"/>
      <c r="P11" s="24"/>
      <c r="Q11" s="36"/>
    </row>
    <row r="12" spans="1:23" x14ac:dyDescent="0.3">
      <c r="A12" s="36"/>
      <c r="B12" s="36"/>
      <c r="C12" s="36"/>
      <c r="D12" s="36"/>
      <c r="E12" s="36"/>
      <c r="F12" s="24"/>
      <c r="G12" s="24"/>
      <c r="H12" s="24"/>
      <c r="I12" s="36"/>
      <c r="J12" s="24"/>
      <c r="K12" s="24"/>
      <c r="L12" s="24"/>
      <c r="M12" s="24"/>
      <c r="N12" s="24"/>
      <c r="O12" s="24"/>
      <c r="P12" s="24"/>
      <c r="Q12" s="36"/>
    </row>
    <row r="13" spans="1:23" x14ac:dyDescent="0.3">
      <c r="A13" s="36"/>
      <c r="B13" s="36"/>
      <c r="C13" s="36"/>
      <c r="D13" s="36"/>
      <c r="E13" s="36"/>
      <c r="F13" s="24"/>
      <c r="G13" s="24"/>
      <c r="H13" s="24"/>
      <c r="I13" s="36"/>
      <c r="J13" s="24"/>
      <c r="K13" s="24"/>
      <c r="L13" s="24"/>
      <c r="M13" s="24"/>
      <c r="N13" s="24"/>
      <c r="O13" s="24"/>
      <c r="P13" s="24"/>
      <c r="Q13" s="36"/>
    </row>
    <row r="14" spans="1:23" x14ac:dyDescent="0.3">
      <c r="A14" s="36"/>
      <c r="B14" s="36"/>
      <c r="C14" s="36"/>
      <c r="D14" s="36"/>
      <c r="E14" s="36"/>
      <c r="F14" s="24"/>
      <c r="G14" s="24"/>
      <c r="H14" s="24"/>
      <c r="I14" s="36"/>
      <c r="J14" s="36"/>
      <c r="K14" s="36"/>
      <c r="L14" s="36"/>
      <c r="M14" s="36"/>
      <c r="N14" s="24"/>
      <c r="O14" s="24"/>
      <c r="P14" s="24"/>
      <c r="Q14" s="36"/>
    </row>
    <row r="15" spans="1:23" x14ac:dyDescent="0.3">
      <c r="A15" s="36"/>
      <c r="B15" s="36"/>
      <c r="C15" s="36"/>
      <c r="D15" s="36"/>
      <c r="E15" s="36"/>
      <c r="F15" s="24"/>
      <c r="G15" s="24"/>
      <c r="H15" s="24"/>
      <c r="I15" s="36"/>
      <c r="J15" s="36"/>
      <c r="K15" s="36"/>
      <c r="L15" s="36"/>
      <c r="M15" s="36"/>
      <c r="N15" s="24"/>
      <c r="O15" s="24"/>
      <c r="P15" s="24"/>
      <c r="Q15" s="36"/>
    </row>
    <row r="16" spans="1:23" x14ac:dyDescent="0.3">
      <c r="A16" s="36"/>
      <c r="B16" s="36"/>
      <c r="C16" s="36"/>
      <c r="D16" s="36"/>
      <c r="E16" s="36"/>
      <c r="F16" s="24"/>
      <c r="G16" s="24"/>
      <c r="H16" s="24"/>
      <c r="I16" s="36"/>
      <c r="J16" s="36"/>
      <c r="K16" s="36"/>
      <c r="L16" s="36"/>
      <c r="M16" s="36"/>
      <c r="N16" s="24"/>
      <c r="O16" s="24"/>
      <c r="P16" s="24"/>
      <c r="Q16" s="36"/>
      <c r="W16" s="39"/>
    </row>
    <row r="17" spans="1:17" x14ac:dyDescent="0.3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24"/>
      <c r="O17" s="24"/>
      <c r="P17" s="24"/>
      <c r="Q17" s="36"/>
    </row>
    <row r="18" spans="1:17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x14ac:dyDescent="0.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x14ac:dyDescent="0.3">
      <c r="A21" s="36"/>
      <c r="B21" s="38"/>
      <c r="C21" s="42"/>
      <c r="D21" s="37"/>
      <c r="E21" s="37"/>
      <c r="F21" s="29" t="s">
        <v>23</v>
      </c>
      <c r="G21" s="30">
        <f>SUM(C8:H8)</f>
        <v>4</v>
      </c>
      <c r="H21" s="29" t="s">
        <v>24</v>
      </c>
      <c r="I21" s="36"/>
      <c r="J21" s="36"/>
      <c r="K21" s="36"/>
      <c r="L21" s="36"/>
      <c r="M21" s="36"/>
      <c r="N21" s="29" t="s">
        <v>23</v>
      </c>
      <c r="O21" s="30">
        <f>SUM(K8:P8)</f>
        <v>4</v>
      </c>
      <c r="P21" s="29" t="s">
        <v>24</v>
      </c>
      <c r="Q21" s="36"/>
    </row>
    <row r="22" spans="1:17" ht="15.95" customHeight="1" x14ac:dyDescent="0.3">
      <c r="A22" s="40"/>
      <c r="B22" s="13"/>
      <c r="C22" s="13"/>
      <c r="D22" s="13"/>
      <c r="E22" s="13"/>
      <c r="F22" s="40"/>
      <c r="G22" s="13"/>
      <c r="H22" s="13"/>
      <c r="I22" s="40"/>
      <c r="J22" s="40"/>
      <c r="K22" s="40"/>
      <c r="L22" s="40"/>
      <c r="M22" s="40"/>
      <c r="N22" s="40"/>
      <c r="O22" s="9"/>
      <c r="P22" s="13"/>
      <c r="Q22" s="13"/>
    </row>
    <row r="23" spans="1:17" ht="15.95" customHeight="1" x14ac:dyDescent="0.3">
      <c r="A23" s="40"/>
      <c r="B23" s="40"/>
      <c r="C23" s="40"/>
      <c r="D23" s="40"/>
      <c r="E23" s="40"/>
      <c r="F23" s="40"/>
      <c r="G23" s="13"/>
      <c r="H23" s="100"/>
      <c r="I23" s="40"/>
      <c r="J23" s="40"/>
      <c r="K23" s="40"/>
      <c r="L23" s="40"/>
      <c r="M23" s="40"/>
      <c r="N23" s="40"/>
      <c r="O23" s="13"/>
      <c r="P23" s="100"/>
      <c r="Q23" s="13"/>
    </row>
    <row r="24" spans="1:17" ht="18.75" x14ac:dyDescent="0.3">
      <c r="A24" s="40"/>
      <c r="B24" s="41" t="str">
        <f>'REKOD PRESTASI MURID'!G16</f>
        <v>SENI 
VISUAL</v>
      </c>
      <c r="C24" s="9"/>
      <c r="D24" s="9"/>
      <c r="E24" s="9"/>
      <c r="F24" s="9"/>
      <c r="G24" s="9"/>
      <c r="H24" s="134" t="str">
        <f>'REKOD PRESTASI MURID'!G14</f>
        <v>MODUL KEMAHIRAN SENI</v>
      </c>
      <c r="I24" s="40"/>
      <c r="J24" s="41" t="str">
        <f>'REKOD PRESTASI MURID'!H16</f>
        <v>MUZIK</v>
      </c>
      <c r="K24" s="9"/>
      <c r="L24" s="9"/>
      <c r="M24" s="9"/>
      <c r="N24" s="9"/>
      <c r="O24" s="9"/>
      <c r="P24" s="134" t="str">
        <f>'REKOD PRESTASI MURID'!G14</f>
        <v>MODUL KEMAHIRAN SENI</v>
      </c>
      <c r="Q24" s="13"/>
    </row>
    <row r="25" spans="1:17" x14ac:dyDescent="0.3">
      <c r="A25" s="36"/>
      <c r="B25" s="28" t="s">
        <v>12</v>
      </c>
      <c r="C25" s="27" t="s">
        <v>17</v>
      </c>
      <c r="D25" s="27" t="s">
        <v>18</v>
      </c>
      <c r="E25" s="27" t="s">
        <v>19</v>
      </c>
      <c r="F25" s="27" t="s">
        <v>20</v>
      </c>
      <c r="G25" s="27" t="s">
        <v>21</v>
      </c>
      <c r="H25" s="27" t="s">
        <v>22</v>
      </c>
      <c r="I25" s="36"/>
      <c r="J25" s="28" t="s">
        <v>12</v>
      </c>
      <c r="K25" s="27" t="s">
        <v>17</v>
      </c>
      <c r="L25" s="27" t="s">
        <v>18</v>
      </c>
      <c r="M25" s="27" t="s">
        <v>19</v>
      </c>
      <c r="N25" s="27" t="s">
        <v>20</v>
      </c>
      <c r="O25" s="27" t="s">
        <v>21</v>
      </c>
      <c r="P25" s="27" t="s">
        <v>22</v>
      </c>
      <c r="Q25" s="36"/>
    </row>
    <row r="26" spans="1:17" x14ac:dyDescent="0.3">
      <c r="A26" s="36"/>
      <c r="B26" s="25" t="s">
        <v>16</v>
      </c>
      <c r="C26" s="25">
        <f>COUNTIF('REKOD PRESTASI MURID'!$G$17:$G$70,1)</f>
        <v>0</v>
      </c>
      <c r="D26" s="25">
        <f>COUNTIF('REKOD PRESTASI MURID'!$G$17:$G$70,2)</f>
        <v>1</v>
      </c>
      <c r="E26" s="25">
        <f>COUNTIF('REKOD PRESTASI MURID'!$G$17:$G$70,3)</f>
        <v>1</v>
      </c>
      <c r="F26" s="25">
        <f>COUNTIF('REKOD PRESTASI MURID'!$G$17:$G$70,4)</f>
        <v>2</v>
      </c>
      <c r="G26" s="25">
        <f>COUNTIF('REKOD PRESTASI MURID'!$G$17:$G$70,5)</f>
        <v>0</v>
      </c>
      <c r="H26" s="25">
        <f>COUNTIF('REKOD PRESTASI MURID'!$G$17:$G$70,6)</f>
        <v>0</v>
      </c>
      <c r="I26" s="36"/>
      <c r="J26" s="25" t="s">
        <v>16</v>
      </c>
      <c r="K26" s="25">
        <f>COUNTIF('REKOD PRESTASI MURID'!$H$17:$H$70,1)</f>
        <v>0</v>
      </c>
      <c r="L26" s="25">
        <f>COUNTIF('REKOD PRESTASI MURID'!$H$17:$H$70,2)</f>
        <v>0</v>
      </c>
      <c r="M26" s="25">
        <f>COUNTIF('REKOD PRESTASI MURID'!$H$17:$H$70,3)</f>
        <v>0</v>
      </c>
      <c r="N26" s="25">
        <f>COUNTIF('REKOD PRESTASI MURID'!$H$17:$H$70,4)</f>
        <v>3</v>
      </c>
      <c r="O26" s="25">
        <f>COUNTIF('REKOD PRESTASI MURID'!$H$17:$H$70,5)</f>
        <v>1</v>
      </c>
      <c r="P26" s="25">
        <f>COUNTIF('REKOD PRESTASI MURID'!$H$17:$H$70,6)</f>
        <v>0</v>
      </c>
      <c r="Q26" s="36"/>
    </row>
    <row r="27" spans="1:17" x14ac:dyDescent="0.3">
      <c r="A27" s="36"/>
      <c r="B27" s="45"/>
      <c r="C27" s="45"/>
      <c r="D27" s="45"/>
      <c r="E27" s="45"/>
      <c r="F27" s="45"/>
      <c r="G27" s="45"/>
      <c r="H27" s="45"/>
      <c r="I27" s="36"/>
      <c r="J27" s="45"/>
      <c r="K27" s="45"/>
      <c r="L27" s="45"/>
      <c r="M27" s="45"/>
      <c r="N27" s="45"/>
      <c r="O27" s="45"/>
      <c r="P27" s="45"/>
      <c r="Q27" s="36"/>
    </row>
    <row r="28" spans="1:17" x14ac:dyDescent="0.3">
      <c r="A28" s="36"/>
      <c r="B28" s="45"/>
      <c r="C28" s="45"/>
      <c r="D28" s="45"/>
      <c r="E28" s="45"/>
      <c r="F28" s="45"/>
      <c r="G28" s="45"/>
      <c r="H28" s="45"/>
      <c r="I28" s="36"/>
      <c r="J28" s="45"/>
      <c r="K28" s="45"/>
      <c r="L28" s="45"/>
      <c r="M28" s="45"/>
      <c r="N28" s="45"/>
      <c r="O28" s="45"/>
      <c r="P28" s="45"/>
      <c r="Q28" s="36"/>
    </row>
    <row r="29" spans="1:17" x14ac:dyDescent="0.3">
      <c r="A29" s="36"/>
      <c r="B29" s="45"/>
      <c r="C29" s="45"/>
      <c r="D29" s="45"/>
      <c r="E29" s="45"/>
      <c r="F29" s="45"/>
      <c r="G29" s="45"/>
      <c r="H29" s="45"/>
      <c r="I29" s="36"/>
      <c r="J29" s="45"/>
      <c r="K29" s="45"/>
      <c r="L29" s="45"/>
      <c r="M29" s="45"/>
      <c r="N29" s="45"/>
      <c r="O29" s="45"/>
      <c r="P29" s="45"/>
      <c r="Q29" s="36"/>
    </row>
    <row r="30" spans="1:17" x14ac:dyDescent="0.3">
      <c r="A30" s="36"/>
      <c r="B30" s="45"/>
      <c r="C30" s="45"/>
      <c r="D30" s="45"/>
      <c r="E30" s="45"/>
      <c r="F30" s="45"/>
      <c r="G30" s="45"/>
      <c r="H30" s="45"/>
      <c r="I30" s="36"/>
      <c r="J30" s="45"/>
      <c r="K30" s="45"/>
      <c r="L30" s="45"/>
      <c r="M30" s="45"/>
      <c r="N30" s="45"/>
      <c r="O30" s="45"/>
      <c r="P30" s="45"/>
      <c r="Q30" s="36"/>
    </row>
    <row r="31" spans="1:17" x14ac:dyDescent="0.3">
      <c r="A31" s="36"/>
      <c r="B31" s="45"/>
      <c r="C31" s="45"/>
      <c r="D31" s="45"/>
      <c r="E31" s="45"/>
      <c r="F31" s="45"/>
      <c r="G31" s="45"/>
      <c r="H31" s="45"/>
      <c r="I31" s="36"/>
      <c r="J31" s="45"/>
      <c r="K31" s="45"/>
      <c r="L31" s="45"/>
      <c r="M31" s="45"/>
      <c r="N31" s="45"/>
      <c r="O31" s="45"/>
      <c r="P31" s="45"/>
      <c r="Q31" s="36"/>
    </row>
    <row r="32" spans="1:17" x14ac:dyDescent="0.3">
      <c r="A32" s="36"/>
      <c r="B32" s="45"/>
      <c r="C32" s="45"/>
      <c r="D32" s="45"/>
      <c r="E32" s="45"/>
      <c r="F32" s="45"/>
      <c r="G32" s="45"/>
      <c r="H32" s="45"/>
      <c r="I32" s="36"/>
      <c r="J32" s="45"/>
      <c r="K32" s="45"/>
      <c r="L32" s="45"/>
      <c r="M32" s="45"/>
      <c r="N32" s="45"/>
      <c r="O32" s="45"/>
      <c r="P32" s="45"/>
      <c r="Q32" s="36"/>
    </row>
    <row r="33" spans="1:17" x14ac:dyDescent="0.3">
      <c r="A33" s="36"/>
      <c r="B33" s="45"/>
      <c r="C33" s="45"/>
      <c r="D33" s="45"/>
      <c r="E33" s="45"/>
      <c r="F33" s="45"/>
      <c r="G33" s="45"/>
      <c r="H33" s="45"/>
      <c r="I33" s="36"/>
      <c r="J33" s="45"/>
      <c r="K33" s="45"/>
      <c r="L33" s="45"/>
      <c r="M33" s="45"/>
      <c r="N33" s="45"/>
      <c r="O33" s="45"/>
      <c r="P33" s="45"/>
      <c r="Q33" s="36"/>
    </row>
    <row r="34" spans="1:17" x14ac:dyDescent="0.3">
      <c r="A34" s="36"/>
      <c r="B34" s="45"/>
      <c r="C34" s="45"/>
      <c r="D34" s="45"/>
      <c r="E34" s="45"/>
      <c r="F34" s="45"/>
      <c r="G34" s="45"/>
      <c r="H34" s="45"/>
      <c r="I34" s="36"/>
      <c r="J34" s="45"/>
      <c r="K34" s="45"/>
      <c r="L34" s="45"/>
      <c r="M34" s="45"/>
      <c r="N34" s="45"/>
      <c r="O34" s="45"/>
      <c r="P34" s="45"/>
      <c r="Q34" s="36"/>
    </row>
    <row r="35" spans="1:17" x14ac:dyDescent="0.3">
      <c r="A35" s="36"/>
      <c r="B35" s="45"/>
      <c r="C35" s="45"/>
      <c r="D35" s="45"/>
      <c r="E35" s="45"/>
      <c r="F35" s="45"/>
      <c r="G35" s="45"/>
      <c r="H35" s="45"/>
      <c r="I35" s="36"/>
      <c r="J35" s="45"/>
      <c r="K35" s="45"/>
      <c r="L35" s="45"/>
      <c r="M35" s="45"/>
      <c r="N35" s="45"/>
      <c r="O35" s="45"/>
      <c r="P35" s="45"/>
      <c r="Q35" s="36"/>
    </row>
    <row r="36" spans="1:17" x14ac:dyDescent="0.3">
      <c r="A36" s="36"/>
      <c r="B36" s="45"/>
      <c r="C36" s="45"/>
      <c r="D36" s="45"/>
      <c r="E36" s="45"/>
      <c r="F36" s="45"/>
      <c r="G36" s="45"/>
      <c r="H36" s="45"/>
      <c r="I36" s="36"/>
      <c r="J36" s="45"/>
      <c r="K36" s="45"/>
      <c r="L36" s="45"/>
      <c r="M36" s="45"/>
      <c r="N36" s="45"/>
      <c r="O36" s="45"/>
      <c r="P36" s="45"/>
      <c r="Q36" s="36"/>
    </row>
    <row r="37" spans="1:17" x14ac:dyDescent="0.3">
      <c r="A37" s="36"/>
      <c r="B37" s="45"/>
      <c r="C37" s="45"/>
      <c r="D37" s="45"/>
      <c r="E37" s="45"/>
      <c r="F37" s="45"/>
      <c r="G37" s="45"/>
      <c r="H37" s="45"/>
      <c r="I37" s="36"/>
      <c r="J37" s="45"/>
      <c r="K37" s="45"/>
      <c r="L37" s="45"/>
      <c r="M37" s="45"/>
      <c r="N37" s="45"/>
      <c r="O37" s="45"/>
      <c r="P37" s="45"/>
      <c r="Q37" s="36"/>
    </row>
    <row r="38" spans="1:17" x14ac:dyDescent="0.3">
      <c r="A38" s="36"/>
      <c r="B38" s="45"/>
      <c r="C38" s="45"/>
      <c r="D38" s="45"/>
      <c r="E38" s="45"/>
      <c r="F38" s="45"/>
      <c r="G38" s="45"/>
      <c r="H38" s="45"/>
      <c r="I38" s="36"/>
      <c r="J38" s="45"/>
      <c r="K38" s="45"/>
      <c r="L38" s="45"/>
      <c r="M38" s="45"/>
      <c r="N38" s="45"/>
      <c r="O38" s="45"/>
      <c r="P38" s="45"/>
      <c r="Q38" s="36"/>
    </row>
    <row r="39" spans="1:17" x14ac:dyDescent="0.3">
      <c r="A39" s="36"/>
      <c r="B39" s="45"/>
      <c r="C39" s="45"/>
      <c r="D39" s="45"/>
      <c r="E39" s="45"/>
      <c r="F39" s="29" t="s">
        <v>23</v>
      </c>
      <c r="G39" s="30">
        <f>SUM(C26:H26)</f>
        <v>4</v>
      </c>
      <c r="H39" s="29" t="s">
        <v>24</v>
      </c>
      <c r="I39" s="46"/>
      <c r="J39" s="45"/>
      <c r="K39" s="45"/>
      <c r="L39" s="45"/>
      <c r="M39" s="45"/>
      <c r="N39" s="29" t="s">
        <v>23</v>
      </c>
      <c r="O39" s="30">
        <f>SUM(K26:P26)</f>
        <v>4</v>
      </c>
      <c r="P39" s="29" t="s">
        <v>24</v>
      </c>
      <c r="Q39" s="36"/>
    </row>
    <row r="40" spans="1:17" ht="16.5" customHeight="1" x14ac:dyDescent="0.3">
      <c r="A40" s="36"/>
      <c r="B40" s="36"/>
      <c r="C40" s="36"/>
      <c r="D40" s="36"/>
      <c r="E40" s="36"/>
      <c r="F40" s="36"/>
      <c r="G40" s="46"/>
      <c r="H40" s="101"/>
      <c r="I40" s="46"/>
      <c r="J40" s="36"/>
      <c r="K40" s="36"/>
      <c r="L40" s="36"/>
      <c r="M40" s="36"/>
      <c r="N40" s="36"/>
      <c r="O40" s="37"/>
      <c r="P40" s="101"/>
      <c r="Q40" s="36"/>
    </row>
    <row r="41" spans="1:17" ht="16.5" customHeight="1" x14ac:dyDescent="0.3">
      <c r="A41" s="36"/>
      <c r="B41" s="41" t="str">
        <f>'REKOD PRESTASI MURID'!I16</f>
        <v>SENI 
VISUAL</v>
      </c>
      <c r="C41" s="13"/>
      <c r="D41" s="13"/>
      <c r="E41" s="13"/>
      <c r="F41" s="13"/>
      <c r="G41" s="13"/>
      <c r="H41" s="134" t="str">
        <f>'REKOD PRESTASI MURID'!I14</f>
        <v>MODUL KREATIVITI DAN INOVASI</v>
      </c>
      <c r="I41" s="40"/>
      <c r="J41" s="41" t="str">
        <f>'REKOD PRESTASI MURID'!J16</f>
        <v>MUZIK</v>
      </c>
      <c r="K41" s="8"/>
      <c r="L41" s="8"/>
      <c r="M41" s="8"/>
      <c r="N41" s="8"/>
      <c r="O41" s="8"/>
      <c r="P41" s="134" t="str">
        <f>'REKOD PRESTASI MURID'!I14</f>
        <v>MODUL KREATIVITI DAN INOVASI</v>
      </c>
      <c r="Q41" s="36"/>
    </row>
    <row r="42" spans="1:17" ht="16.5" customHeight="1" x14ac:dyDescent="0.3">
      <c r="A42" s="36"/>
      <c r="B42" s="28" t="s">
        <v>12</v>
      </c>
      <c r="C42" s="27" t="s">
        <v>17</v>
      </c>
      <c r="D42" s="27" t="s">
        <v>18</v>
      </c>
      <c r="E42" s="27" t="s">
        <v>19</v>
      </c>
      <c r="F42" s="27" t="s">
        <v>20</v>
      </c>
      <c r="G42" s="27" t="s">
        <v>21</v>
      </c>
      <c r="H42" s="27" t="s">
        <v>22</v>
      </c>
      <c r="I42" s="36"/>
      <c r="J42" s="28" t="s">
        <v>12</v>
      </c>
      <c r="K42" s="27" t="s">
        <v>17</v>
      </c>
      <c r="L42" s="27" t="s">
        <v>18</v>
      </c>
      <c r="M42" s="27" t="s">
        <v>19</v>
      </c>
      <c r="N42" s="27" t="s">
        <v>20</v>
      </c>
      <c r="O42" s="27" t="s">
        <v>21</v>
      </c>
      <c r="P42" s="27" t="s">
        <v>22</v>
      </c>
      <c r="Q42" s="36"/>
    </row>
    <row r="43" spans="1:17" ht="16.5" customHeight="1" x14ac:dyDescent="0.3">
      <c r="A43" s="36"/>
      <c r="B43" s="25" t="s">
        <v>16</v>
      </c>
      <c r="C43" s="25">
        <f>COUNTIF('REKOD PRESTASI MURID'!$I$17:$I$70,1)</f>
        <v>0</v>
      </c>
      <c r="D43" s="25">
        <f>COUNTIF('REKOD PRESTASI MURID'!$I$17:$I$70,2)</f>
        <v>0</v>
      </c>
      <c r="E43" s="25">
        <f>COUNTIF('REKOD PRESTASI MURID'!$I$17:$I$70,3)</f>
        <v>0</v>
      </c>
      <c r="F43" s="25">
        <f>COUNTIF('REKOD PRESTASI MURID'!$I$17:$I$70,4)</f>
        <v>0</v>
      </c>
      <c r="G43" s="25">
        <f>COUNTIF('REKOD PRESTASI MURID'!$I$17:$I$70,5)</f>
        <v>1</v>
      </c>
      <c r="H43" s="25">
        <f>COUNTIF('REKOD PRESTASI MURID'!$I$17:$I$70,6)</f>
        <v>3</v>
      </c>
      <c r="I43" s="36"/>
      <c r="J43" s="25" t="s">
        <v>16</v>
      </c>
      <c r="K43" s="25">
        <f>COUNTIF('REKOD PRESTASI MURID'!$J$17:$J$70,1)</f>
        <v>0</v>
      </c>
      <c r="L43" s="25">
        <f>COUNTIF('REKOD PRESTASI MURID'!$J$17:$J$70,2)</f>
        <v>0</v>
      </c>
      <c r="M43" s="25">
        <f>COUNTIF('REKOD PRESTASI MURID'!$J$17:$J$70,3)</f>
        <v>0</v>
      </c>
      <c r="N43" s="25">
        <f>COUNTIF('REKOD PRESTASI MURID'!$J$17:$J$70,4)</f>
        <v>0</v>
      </c>
      <c r="O43" s="25">
        <f>COUNTIF('REKOD PRESTASI MURID'!$J$17:$J$70,5)</f>
        <v>3</v>
      </c>
      <c r="P43" s="25">
        <f>COUNTIF('REKOD PRESTASI MURID'!$J$17:$J$70,6)</f>
        <v>1</v>
      </c>
      <c r="Q43" s="36"/>
    </row>
    <row r="44" spans="1:17" ht="16.5" customHeight="1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6.5" customHeight="1" x14ac:dyDescent="0.3">
      <c r="A45" s="36"/>
      <c r="B45" s="36"/>
      <c r="C45" s="36"/>
      <c r="D45" s="36"/>
      <c r="E45" s="36"/>
      <c r="F45" s="24"/>
      <c r="G45" s="24"/>
      <c r="H45" s="24"/>
      <c r="I45" s="36"/>
      <c r="J45" s="24"/>
      <c r="K45" s="24"/>
      <c r="L45" s="24"/>
      <c r="M45" s="24"/>
      <c r="N45" s="24"/>
      <c r="O45" s="24"/>
      <c r="P45" s="24"/>
      <c r="Q45" s="36"/>
    </row>
    <row r="46" spans="1:17" ht="16.5" customHeight="1" x14ac:dyDescent="0.3">
      <c r="A46" s="36"/>
      <c r="B46" s="36"/>
      <c r="C46" s="36"/>
      <c r="D46" s="36"/>
      <c r="E46" s="36"/>
      <c r="F46" s="24"/>
      <c r="G46" s="24"/>
      <c r="H46" s="24"/>
      <c r="I46" s="36"/>
      <c r="J46" s="24"/>
      <c r="K46" s="24"/>
      <c r="L46" s="24"/>
      <c r="M46" s="24"/>
      <c r="N46" s="24"/>
      <c r="O46" s="24"/>
      <c r="P46" s="24"/>
      <c r="Q46" s="36"/>
    </row>
    <row r="47" spans="1:17" ht="16.5" customHeight="1" x14ac:dyDescent="0.3">
      <c r="A47" s="36"/>
      <c r="B47" s="36"/>
      <c r="C47" s="36"/>
      <c r="D47" s="36"/>
      <c r="E47" s="36"/>
      <c r="F47" s="24"/>
      <c r="G47" s="24"/>
      <c r="H47" s="24"/>
      <c r="I47" s="36"/>
      <c r="J47" s="24"/>
      <c r="K47" s="24"/>
      <c r="L47" s="24"/>
      <c r="M47" s="24"/>
      <c r="N47" s="24"/>
      <c r="O47" s="24"/>
      <c r="P47" s="24"/>
      <c r="Q47" s="36"/>
    </row>
    <row r="48" spans="1:17" ht="16.5" customHeight="1" x14ac:dyDescent="0.3">
      <c r="A48" s="36"/>
      <c r="B48" s="36"/>
      <c r="C48" s="36"/>
      <c r="D48" s="36"/>
      <c r="E48" s="36"/>
      <c r="F48" s="24"/>
      <c r="G48" s="24"/>
      <c r="H48" s="24"/>
      <c r="I48" s="36"/>
      <c r="J48" s="24"/>
      <c r="K48" s="24"/>
      <c r="L48" s="24"/>
      <c r="M48" s="24"/>
      <c r="N48" s="24"/>
      <c r="O48" s="24"/>
      <c r="P48" s="24"/>
      <c r="Q48" s="36"/>
    </row>
    <row r="49" spans="1:17" ht="16.5" customHeight="1" x14ac:dyDescent="0.3">
      <c r="A49" s="36"/>
      <c r="B49" s="36"/>
      <c r="C49" s="36"/>
      <c r="D49" s="36"/>
      <c r="E49" s="36"/>
      <c r="F49" s="24"/>
      <c r="G49" s="24"/>
      <c r="H49" s="24"/>
      <c r="I49" s="36"/>
      <c r="J49" s="36"/>
      <c r="K49" s="36"/>
      <c r="L49" s="36"/>
      <c r="M49" s="36"/>
      <c r="N49" s="24"/>
      <c r="O49" s="24"/>
      <c r="P49" s="24"/>
      <c r="Q49" s="36"/>
    </row>
    <row r="50" spans="1:17" ht="16.5" customHeight="1" x14ac:dyDescent="0.3">
      <c r="A50" s="36"/>
      <c r="B50" s="36"/>
      <c r="C50" s="36"/>
      <c r="D50" s="36"/>
      <c r="E50" s="36"/>
      <c r="F50" s="24"/>
      <c r="G50" s="24"/>
      <c r="H50" s="24"/>
      <c r="I50" s="36"/>
      <c r="J50" s="36"/>
      <c r="K50" s="36"/>
      <c r="L50" s="36"/>
      <c r="M50" s="36"/>
      <c r="N50" s="24"/>
      <c r="O50" s="24"/>
      <c r="P50" s="24"/>
      <c r="Q50" s="36"/>
    </row>
    <row r="51" spans="1:17" ht="16.5" customHeight="1" x14ac:dyDescent="0.3">
      <c r="A51" s="36"/>
      <c r="B51" s="36"/>
      <c r="C51" s="36"/>
      <c r="D51" s="36"/>
      <c r="E51" s="36"/>
      <c r="F51" s="24"/>
      <c r="G51" s="24"/>
      <c r="H51" s="24"/>
      <c r="I51" s="36"/>
      <c r="J51" s="36"/>
      <c r="K51" s="36"/>
      <c r="L51" s="36"/>
      <c r="M51" s="36"/>
      <c r="N51" s="24"/>
      <c r="O51" s="24"/>
      <c r="P51" s="24"/>
      <c r="Q51" s="36"/>
    </row>
    <row r="52" spans="1:17" ht="16.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24"/>
      <c r="O52" s="24"/>
      <c r="P52" s="24"/>
      <c r="Q52" s="36"/>
    </row>
    <row r="53" spans="1:17" ht="16.5" customHeigh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6.5" customHeight="1" x14ac:dyDescent="0.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6.5" customHeight="1" x14ac:dyDescent="0.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6.5" customHeight="1" x14ac:dyDescent="0.3">
      <c r="A56" s="36"/>
      <c r="B56" s="38"/>
      <c r="C56" s="42"/>
      <c r="D56" s="37"/>
      <c r="E56" s="37"/>
      <c r="F56" s="29" t="s">
        <v>23</v>
      </c>
      <c r="G56" s="30">
        <f>SUM(C43:H43)</f>
        <v>4</v>
      </c>
      <c r="H56" s="29" t="s">
        <v>24</v>
      </c>
      <c r="I56" s="36"/>
      <c r="J56" s="36"/>
      <c r="K56" s="36"/>
      <c r="L56" s="36"/>
      <c r="M56" s="36"/>
      <c r="N56" s="29" t="s">
        <v>23</v>
      </c>
      <c r="O56" s="30">
        <f>SUM(K43:P43)</f>
        <v>4</v>
      </c>
      <c r="P56" s="29" t="s">
        <v>24</v>
      </c>
      <c r="Q56" s="36"/>
    </row>
    <row r="57" spans="1:17" x14ac:dyDescent="0.3">
      <c r="A57" s="36"/>
      <c r="B57" s="13"/>
      <c r="C57" s="13"/>
      <c r="D57" s="13"/>
      <c r="E57" s="13"/>
      <c r="F57" s="40"/>
      <c r="G57" s="13"/>
      <c r="H57" s="13"/>
      <c r="I57" s="40"/>
      <c r="J57" s="40"/>
      <c r="K57" s="40"/>
      <c r="L57" s="40"/>
      <c r="M57" s="40"/>
      <c r="N57" s="40"/>
      <c r="O57" s="9"/>
      <c r="P57" s="13"/>
      <c r="Q57" s="36"/>
    </row>
    <row r="58" spans="1:17" x14ac:dyDescent="0.3">
      <c r="A58" s="36"/>
      <c r="B58" s="40"/>
      <c r="C58" s="40"/>
      <c r="D58" s="40"/>
      <c r="E58" s="40"/>
      <c r="F58" s="40"/>
      <c r="G58" s="13"/>
      <c r="H58" s="100"/>
      <c r="I58" s="40"/>
      <c r="J58" s="40"/>
      <c r="K58" s="40"/>
      <c r="L58" s="40"/>
      <c r="M58" s="40"/>
      <c r="N58" s="40"/>
      <c r="O58" s="13"/>
      <c r="P58" s="100"/>
      <c r="Q58" s="36"/>
    </row>
    <row r="59" spans="1:17" ht="18.75" x14ac:dyDescent="0.3">
      <c r="A59" s="36"/>
      <c r="B59" s="41" t="str">
        <f>'REKOD PRESTASI MURID'!K16</f>
        <v>SENI 
VISUAL</v>
      </c>
      <c r="C59" s="9"/>
      <c r="D59" s="9"/>
      <c r="E59" s="9"/>
      <c r="F59" s="9"/>
      <c r="G59" s="9"/>
      <c r="H59" s="134" t="str">
        <f>'REKOD PRESTASI MURID'!K14</f>
        <v>MODUL APRESIASI SENI</v>
      </c>
      <c r="I59" s="40"/>
      <c r="J59" s="41" t="str">
        <f>'REKOD PRESTASI MURID'!L16</f>
        <v>MUZIK</v>
      </c>
      <c r="K59" s="9"/>
      <c r="L59" s="9"/>
      <c r="M59" s="9"/>
      <c r="N59" s="9"/>
      <c r="O59" s="9"/>
      <c r="P59" s="134" t="str">
        <f>'REKOD PRESTASI MURID'!K14</f>
        <v>MODUL APRESIASI SENI</v>
      </c>
      <c r="Q59" s="36"/>
    </row>
    <row r="60" spans="1:17" x14ac:dyDescent="0.3">
      <c r="A60" s="36"/>
      <c r="B60" s="28" t="s">
        <v>12</v>
      </c>
      <c r="C60" s="27" t="s">
        <v>17</v>
      </c>
      <c r="D60" s="27" t="s">
        <v>18</v>
      </c>
      <c r="E60" s="27" t="s">
        <v>19</v>
      </c>
      <c r="F60" s="27" t="s">
        <v>20</v>
      </c>
      <c r="G60" s="27" t="s">
        <v>21</v>
      </c>
      <c r="H60" s="27" t="s">
        <v>22</v>
      </c>
      <c r="I60" s="36"/>
      <c r="J60" s="28" t="s">
        <v>12</v>
      </c>
      <c r="K60" s="27" t="s">
        <v>17</v>
      </c>
      <c r="L60" s="27" t="s">
        <v>18</v>
      </c>
      <c r="M60" s="27" t="s">
        <v>19</v>
      </c>
      <c r="N60" s="27" t="s">
        <v>20</v>
      </c>
      <c r="O60" s="27" t="s">
        <v>21</v>
      </c>
      <c r="P60" s="27" t="s">
        <v>22</v>
      </c>
      <c r="Q60" s="36"/>
    </row>
    <row r="61" spans="1:17" x14ac:dyDescent="0.3">
      <c r="A61" s="36"/>
      <c r="B61" s="25" t="s">
        <v>16</v>
      </c>
      <c r="C61" s="25">
        <f>COUNTIF('REKOD PRESTASI MURID'!$K$17:$K$70,1)</f>
        <v>0</v>
      </c>
      <c r="D61" s="25">
        <f>COUNTIF('REKOD PRESTASI MURID'!$K$17:$K$70,2)</f>
        <v>0</v>
      </c>
      <c r="E61" s="25">
        <f>COUNTIF('REKOD PRESTASI MURID'!$K$17:$K$70,3)</f>
        <v>0</v>
      </c>
      <c r="F61" s="25">
        <f>COUNTIF('REKOD PRESTASI MURID'!$K$17:$K$70,4)</f>
        <v>1</v>
      </c>
      <c r="G61" s="25">
        <f>COUNTIF('REKOD PRESTASI MURID'!$K$17:$K$70,5)</f>
        <v>2</v>
      </c>
      <c r="H61" s="25">
        <f>COUNTIF('REKOD PRESTASI MURID'!$K$17:$K$70,6)</f>
        <v>1</v>
      </c>
      <c r="I61" s="36"/>
      <c r="J61" s="25" t="s">
        <v>16</v>
      </c>
      <c r="K61" s="25">
        <f>COUNTIF('REKOD PRESTASI MURID'!$L$17:$L$70,1)</f>
        <v>0</v>
      </c>
      <c r="L61" s="25">
        <f>COUNTIF('REKOD PRESTASI MURID'!$L$17:$L$70,2)</f>
        <v>0</v>
      </c>
      <c r="M61" s="25">
        <f>COUNTIF('REKOD PRESTASI MURID'!$L$17:$L$70,3)</f>
        <v>0</v>
      </c>
      <c r="N61" s="25">
        <f>COUNTIF('REKOD PRESTASI MURID'!$L$17:$L$70,4)</f>
        <v>0</v>
      </c>
      <c r="O61" s="25">
        <f>COUNTIF('REKOD PRESTASI MURID'!$L$17:$L$70,5)</f>
        <v>1</v>
      </c>
      <c r="P61" s="25">
        <f>COUNTIF('REKOD PRESTASI MURID'!$L$17:$L$70,6)</f>
        <v>3</v>
      </c>
      <c r="Q61" s="36"/>
    </row>
    <row r="62" spans="1:17" x14ac:dyDescent="0.3">
      <c r="A62" s="36"/>
      <c r="B62" s="45"/>
      <c r="C62" s="45"/>
      <c r="D62" s="45"/>
      <c r="E62" s="45"/>
      <c r="F62" s="45"/>
      <c r="G62" s="45"/>
      <c r="H62" s="45"/>
      <c r="I62" s="36"/>
      <c r="J62" s="45"/>
      <c r="K62" s="45"/>
      <c r="L62" s="45"/>
      <c r="M62" s="45"/>
      <c r="N62" s="45"/>
      <c r="O62" s="45"/>
      <c r="P62" s="45"/>
      <c r="Q62" s="36"/>
    </row>
    <row r="63" spans="1:17" x14ac:dyDescent="0.3">
      <c r="A63" s="36"/>
      <c r="B63" s="45"/>
      <c r="C63" s="45"/>
      <c r="D63" s="45"/>
      <c r="E63" s="45"/>
      <c r="F63" s="45"/>
      <c r="G63" s="45"/>
      <c r="H63" s="45"/>
      <c r="I63" s="36"/>
      <c r="J63" s="45"/>
      <c r="K63" s="45"/>
      <c r="L63" s="45"/>
      <c r="M63" s="45"/>
      <c r="N63" s="45"/>
      <c r="O63" s="45"/>
      <c r="P63" s="45"/>
      <c r="Q63" s="36"/>
    </row>
    <row r="64" spans="1:17" x14ac:dyDescent="0.3">
      <c r="A64" s="36"/>
      <c r="B64" s="45"/>
      <c r="C64" s="45"/>
      <c r="D64" s="45"/>
      <c r="E64" s="45"/>
      <c r="F64" s="45"/>
      <c r="G64" s="45"/>
      <c r="H64" s="45"/>
      <c r="I64" s="36"/>
      <c r="J64" s="45"/>
      <c r="K64" s="45"/>
      <c r="L64" s="45"/>
      <c r="M64" s="45"/>
      <c r="N64" s="45"/>
      <c r="O64" s="45"/>
      <c r="P64" s="45"/>
      <c r="Q64" s="36"/>
    </row>
    <row r="65" spans="1:17" x14ac:dyDescent="0.3">
      <c r="A65" s="36"/>
      <c r="B65" s="45"/>
      <c r="C65" s="45"/>
      <c r="D65" s="45"/>
      <c r="E65" s="45"/>
      <c r="F65" s="45"/>
      <c r="G65" s="45"/>
      <c r="H65" s="45"/>
      <c r="I65" s="36"/>
      <c r="J65" s="45"/>
      <c r="K65" s="45"/>
      <c r="L65" s="45"/>
      <c r="M65" s="45"/>
      <c r="N65" s="45"/>
      <c r="O65" s="45"/>
      <c r="P65" s="45"/>
      <c r="Q65" s="36"/>
    </row>
    <row r="66" spans="1:17" x14ac:dyDescent="0.3">
      <c r="A66" s="36"/>
      <c r="B66" s="45"/>
      <c r="C66" s="45"/>
      <c r="D66" s="45"/>
      <c r="E66" s="45"/>
      <c r="F66" s="45"/>
      <c r="G66" s="45"/>
      <c r="H66" s="45"/>
      <c r="I66" s="36"/>
      <c r="J66" s="45"/>
      <c r="K66" s="45"/>
      <c r="L66" s="45"/>
      <c r="M66" s="45"/>
      <c r="N66" s="45"/>
      <c r="O66" s="45"/>
      <c r="P66" s="45"/>
      <c r="Q66" s="36"/>
    </row>
    <row r="67" spans="1:17" x14ac:dyDescent="0.3">
      <c r="A67" s="36"/>
      <c r="B67" s="45"/>
      <c r="C67" s="45"/>
      <c r="D67" s="45"/>
      <c r="E67" s="45"/>
      <c r="F67" s="45"/>
      <c r="G67" s="45"/>
      <c r="H67" s="45"/>
      <c r="I67" s="36"/>
      <c r="J67" s="45"/>
      <c r="K67" s="45"/>
      <c r="L67" s="45"/>
      <c r="M67" s="45"/>
      <c r="N67" s="45"/>
      <c r="O67" s="45"/>
      <c r="P67" s="45"/>
      <c r="Q67" s="36"/>
    </row>
    <row r="68" spans="1:17" x14ac:dyDescent="0.3">
      <c r="A68" s="36"/>
      <c r="B68" s="45"/>
      <c r="C68" s="45"/>
      <c r="D68" s="45"/>
      <c r="E68" s="45"/>
      <c r="F68" s="45"/>
      <c r="G68" s="45"/>
      <c r="H68" s="45"/>
      <c r="I68" s="36"/>
      <c r="J68" s="45"/>
      <c r="K68" s="45"/>
      <c r="L68" s="45"/>
      <c r="M68" s="45"/>
      <c r="N68" s="45"/>
      <c r="O68" s="45"/>
      <c r="P68" s="45"/>
      <c r="Q68" s="36"/>
    </row>
    <row r="69" spans="1:17" x14ac:dyDescent="0.3">
      <c r="A69" s="36"/>
      <c r="B69" s="45"/>
      <c r="C69" s="45"/>
      <c r="D69" s="45"/>
      <c r="E69" s="45"/>
      <c r="F69" s="45"/>
      <c r="G69" s="45"/>
      <c r="H69" s="45"/>
      <c r="I69" s="36"/>
      <c r="J69" s="45"/>
      <c r="K69" s="45"/>
      <c r="L69" s="45"/>
      <c r="M69" s="45"/>
      <c r="N69" s="45"/>
      <c r="O69" s="45"/>
      <c r="P69" s="45"/>
      <c r="Q69" s="36"/>
    </row>
    <row r="70" spans="1:17" x14ac:dyDescent="0.3">
      <c r="A70" s="36"/>
      <c r="B70" s="45"/>
      <c r="C70" s="45"/>
      <c r="D70" s="45"/>
      <c r="E70" s="45"/>
      <c r="F70" s="45"/>
      <c r="G70" s="45"/>
      <c r="H70" s="45"/>
      <c r="I70" s="36"/>
      <c r="J70" s="45"/>
      <c r="K70" s="45"/>
      <c r="L70" s="45"/>
      <c r="M70" s="45"/>
      <c r="N70" s="45"/>
      <c r="O70" s="45"/>
      <c r="P70" s="45"/>
      <c r="Q70" s="36"/>
    </row>
    <row r="71" spans="1:17" x14ac:dyDescent="0.3">
      <c r="A71" s="36"/>
      <c r="B71" s="45"/>
      <c r="C71" s="45"/>
      <c r="D71" s="45"/>
      <c r="E71" s="45"/>
      <c r="F71" s="45"/>
      <c r="G71" s="45"/>
      <c r="H71" s="45"/>
      <c r="I71" s="36"/>
      <c r="J71" s="45"/>
      <c r="K71" s="45"/>
      <c r="L71" s="45"/>
      <c r="M71" s="45"/>
      <c r="N71" s="45"/>
      <c r="O71" s="45"/>
      <c r="P71" s="45"/>
      <c r="Q71" s="36"/>
    </row>
    <row r="72" spans="1:17" x14ac:dyDescent="0.3">
      <c r="A72" s="36"/>
      <c r="B72" s="45"/>
      <c r="C72" s="45"/>
      <c r="D72" s="45"/>
      <c r="E72" s="45"/>
      <c r="F72" s="45"/>
      <c r="G72" s="45"/>
      <c r="H72" s="45"/>
      <c r="I72" s="36"/>
      <c r="J72" s="45"/>
      <c r="K72" s="45"/>
      <c r="L72" s="45"/>
      <c r="M72" s="45"/>
      <c r="N72" s="45"/>
      <c r="O72" s="45"/>
      <c r="P72" s="45"/>
      <c r="Q72" s="36"/>
    </row>
    <row r="73" spans="1:17" x14ac:dyDescent="0.3">
      <c r="A73" s="36"/>
      <c r="B73" s="45"/>
      <c r="C73" s="45"/>
      <c r="D73" s="45"/>
      <c r="E73" s="45"/>
      <c r="F73" s="45"/>
      <c r="G73" s="45"/>
      <c r="H73" s="45"/>
      <c r="I73" s="36"/>
      <c r="J73" s="45"/>
      <c r="K73" s="45"/>
      <c r="L73" s="45"/>
      <c r="M73" s="45"/>
      <c r="N73" s="45"/>
      <c r="O73" s="45"/>
      <c r="P73" s="45"/>
      <c r="Q73" s="36"/>
    </row>
    <row r="74" spans="1:17" x14ac:dyDescent="0.3">
      <c r="A74" s="36"/>
      <c r="B74" s="45"/>
      <c r="C74" s="45"/>
      <c r="D74" s="45"/>
      <c r="E74" s="45"/>
      <c r="F74" s="29" t="s">
        <v>23</v>
      </c>
      <c r="G74" s="30">
        <f>SUM(C61:H61)</f>
        <v>4</v>
      </c>
      <c r="H74" s="29" t="s">
        <v>24</v>
      </c>
      <c r="I74" s="46"/>
      <c r="J74" s="45"/>
      <c r="K74" s="45"/>
      <c r="L74" s="45"/>
      <c r="M74" s="45"/>
      <c r="N74" s="29" t="s">
        <v>23</v>
      </c>
      <c r="O74" s="30">
        <f>SUM(K61:P61)</f>
        <v>4</v>
      </c>
      <c r="P74" s="29" t="s">
        <v>24</v>
      </c>
      <c r="Q74" s="36"/>
    </row>
    <row r="75" spans="1:17" x14ac:dyDescent="0.3">
      <c r="A75" s="36"/>
      <c r="B75" s="36"/>
      <c r="C75" s="36"/>
      <c r="D75" s="36"/>
      <c r="E75" s="36"/>
      <c r="F75" s="36"/>
      <c r="G75" s="46"/>
      <c r="H75" s="101"/>
      <c r="I75" s="46"/>
      <c r="J75" s="36"/>
      <c r="K75" s="36"/>
      <c r="L75" s="36"/>
      <c r="M75" s="36"/>
      <c r="N75" s="36"/>
      <c r="O75" s="37"/>
      <c r="P75" s="101"/>
      <c r="Q75" s="36"/>
    </row>
    <row r="76" spans="1:17" ht="18.75" x14ac:dyDescent="0.3">
      <c r="A76" s="36"/>
      <c r="B76" s="41" t="str">
        <f>'REKOD PRESTASI MURID'!M16</f>
        <v>PENGLIBATAN</v>
      </c>
      <c r="C76" s="13"/>
      <c r="D76" s="13"/>
      <c r="E76" s="13"/>
      <c r="F76" s="13"/>
      <c r="G76" s="13"/>
      <c r="H76" s="134" t="str">
        <f>'REKOD PRESTASI MURID'!M14</f>
        <v>PROJEK KESENIAN</v>
      </c>
      <c r="I76" s="40"/>
      <c r="J76" s="41" t="str">
        <f>'REKOD PRESTASI MURID'!N16</f>
        <v>KREATIVITI</v>
      </c>
      <c r="K76" s="13"/>
      <c r="L76" s="13"/>
      <c r="M76" s="13"/>
      <c r="N76" s="13"/>
      <c r="O76" s="13"/>
      <c r="P76" s="134" t="str">
        <f>'REKOD PRESTASI MURID'!M14</f>
        <v>PROJEK KESENIAN</v>
      </c>
      <c r="Q76" s="36"/>
    </row>
    <row r="77" spans="1:17" x14ac:dyDescent="0.3">
      <c r="A77" s="36"/>
      <c r="B77" s="28" t="s">
        <v>12</v>
      </c>
      <c r="C77" s="27" t="s">
        <v>17</v>
      </c>
      <c r="D77" s="27" t="s">
        <v>18</v>
      </c>
      <c r="E77" s="27" t="s">
        <v>19</v>
      </c>
      <c r="F77" s="27" t="s">
        <v>20</v>
      </c>
      <c r="G77" s="27" t="s">
        <v>21</v>
      </c>
      <c r="H77" s="27" t="s">
        <v>22</v>
      </c>
      <c r="I77" s="36"/>
      <c r="J77" s="28" t="s">
        <v>12</v>
      </c>
      <c r="K77" s="27" t="s">
        <v>17</v>
      </c>
      <c r="L77" s="27" t="s">
        <v>18</v>
      </c>
      <c r="M77" s="27" t="s">
        <v>19</v>
      </c>
      <c r="N77" s="27" t="s">
        <v>20</v>
      </c>
      <c r="O77" s="27" t="s">
        <v>21</v>
      </c>
      <c r="P77" s="27" t="s">
        <v>22</v>
      </c>
      <c r="Q77" s="36"/>
    </row>
    <row r="78" spans="1:17" x14ac:dyDescent="0.3">
      <c r="A78" s="36"/>
      <c r="B78" s="25" t="s">
        <v>16</v>
      </c>
      <c r="C78" s="25">
        <f>COUNTIF('REKOD PRESTASI MURID'!$M$17:$M$70,1)</f>
        <v>0</v>
      </c>
      <c r="D78" s="25">
        <f>COUNTIF('REKOD PRESTASI MURID'!$M$17:$M$70,2)</f>
        <v>0</v>
      </c>
      <c r="E78" s="25">
        <f>COUNTIF('REKOD PRESTASI MURID'!$M$17:$M$70,3)</f>
        <v>0</v>
      </c>
      <c r="F78" s="25">
        <f>COUNTIF('REKOD PRESTASI MURID'!$M$17:$M$70,4)</f>
        <v>0</v>
      </c>
      <c r="G78" s="25">
        <f>COUNTIF('REKOD PRESTASI MURID'!$M$17:$M$70,5)</f>
        <v>0</v>
      </c>
      <c r="H78" s="25">
        <f>COUNTIF('REKOD PRESTASI MURID'!$M$17:$M$70,6)</f>
        <v>0</v>
      </c>
      <c r="I78" s="36"/>
      <c r="J78" s="25" t="s">
        <v>16</v>
      </c>
      <c r="K78" s="25">
        <f>COUNTIF('REKOD PRESTASI MURID'!$N$17:$N$70,1)</f>
        <v>0</v>
      </c>
      <c r="L78" s="25">
        <f>COUNTIF('REKOD PRESTASI MURID'!$N$17:$N$70,2)</f>
        <v>0</v>
      </c>
      <c r="M78" s="25">
        <f>COUNTIF('REKOD PRESTASI MURID'!$N$17:$N$70,3)</f>
        <v>0</v>
      </c>
      <c r="N78" s="25">
        <f>COUNTIF('REKOD PRESTASI MURID'!$N$17:$N$70,4)</f>
        <v>0</v>
      </c>
      <c r="O78" s="25">
        <f>COUNTIF('REKOD PRESTASI MURID'!$N$17:$N$70,5)</f>
        <v>0</v>
      </c>
      <c r="P78" s="25">
        <f>COUNTIF('REKOD PRESTASI MURID'!$N$17:$N$70,6)</f>
        <v>0</v>
      </c>
      <c r="Q78" s="36"/>
    </row>
    <row r="79" spans="1:17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x14ac:dyDescent="0.3">
      <c r="A80" s="36"/>
      <c r="B80" s="36"/>
      <c r="C80" s="36"/>
      <c r="D80" s="36"/>
      <c r="E80" s="36"/>
      <c r="F80" s="24"/>
      <c r="G80" s="24"/>
      <c r="H80" s="24"/>
      <c r="I80" s="36"/>
      <c r="J80" s="24"/>
      <c r="K80" s="24"/>
      <c r="L80" s="24"/>
      <c r="M80" s="24"/>
      <c r="N80" s="24"/>
      <c r="O80" s="24"/>
      <c r="P80" s="24"/>
      <c r="Q80" s="36"/>
    </row>
    <row r="81" spans="1:17" x14ac:dyDescent="0.3">
      <c r="A81" s="36"/>
      <c r="B81" s="36"/>
      <c r="C81" s="36"/>
      <c r="D81" s="36"/>
      <c r="E81" s="36"/>
      <c r="F81" s="24"/>
      <c r="G81" s="24"/>
      <c r="H81" s="24"/>
      <c r="I81" s="36"/>
      <c r="J81" s="24"/>
      <c r="K81" s="24"/>
      <c r="L81" s="24"/>
      <c r="M81" s="24"/>
      <c r="N81" s="24"/>
      <c r="O81" s="24"/>
      <c r="P81" s="24"/>
      <c r="Q81" s="36"/>
    </row>
    <row r="82" spans="1:17" x14ac:dyDescent="0.3">
      <c r="A82" s="36"/>
      <c r="B82" s="36"/>
      <c r="C82" s="36"/>
      <c r="D82" s="36"/>
      <c r="E82" s="36"/>
      <c r="F82" s="24"/>
      <c r="G82" s="24"/>
      <c r="H82" s="24"/>
      <c r="I82" s="36"/>
      <c r="J82" s="24"/>
      <c r="K82" s="24"/>
      <c r="L82" s="24"/>
      <c r="M82" s="24"/>
      <c r="N82" s="24"/>
      <c r="O82" s="24"/>
      <c r="P82" s="24"/>
      <c r="Q82" s="36"/>
    </row>
    <row r="83" spans="1:17" x14ac:dyDescent="0.3">
      <c r="A83" s="36"/>
      <c r="B83" s="36"/>
      <c r="C83" s="36"/>
      <c r="D83" s="36"/>
      <c r="E83" s="36"/>
      <c r="F83" s="24"/>
      <c r="G83" s="24"/>
      <c r="H83" s="24"/>
      <c r="I83" s="36"/>
      <c r="J83" s="24"/>
      <c r="K83" s="24"/>
      <c r="L83" s="24"/>
      <c r="M83" s="24"/>
      <c r="N83" s="24"/>
      <c r="O83" s="24"/>
      <c r="P83" s="24"/>
      <c r="Q83" s="36"/>
    </row>
    <row r="84" spans="1:17" x14ac:dyDescent="0.3">
      <c r="A84" s="36"/>
      <c r="B84" s="36"/>
      <c r="C84" s="36"/>
      <c r="D84" s="36"/>
      <c r="E84" s="36"/>
      <c r="F84" s="24"/>
      <c r="G84" s="24"/>
      <c r="H84" s="24"/>
      <c r="I84" s="36"/>
      <c r="J84" s="36"/>
      <c r="K84" s="36"/>
      <c r="L84" s="36"/>
      <c r="M84" s="36"/>
      <c r="N84" s="24"/>
      <c r="O84" s="24"/>
      <c r="P84" s="24"/>
      <c r="Q84" s="36"/>
    </row>
    <row r="85" spans="1:17" x14ac:dyDescent="0.3">
      <c r="A85" s="36"/>
      <c r="B85" s="36"/>
      <c r="C85" s="36"/>
      <c r="D85" s="36"/>
      <c r="E85" s="36"/>
      <c r="F85" s="24"/>
      <c r="G85" s="24"/>
      <c r="H85" s="24"/>
      <c r="I85" s="36"/>
      <c r="J85" s="36"/>
      <c r="K85" s="36"/>
      <c r="L85" s="36"/>
      <c r="M85" s="36"/>
      <c r="N85" s="24"/>
      <c r="O85" s="24"/>
      <c r="P85" s="24"/>
      <c r="Q85" s="36"/>
    </row>
    <row r="86" spans="1:17" x14ac:dyDescent="0.3">
      <c r="A86" s="36"/>
      <c r="B86" s="36"/>
      <c r="C86" s="36"/>
      <c r="D86" s="36"/>
      <c r="E86" s="36"/>
      <c r="F86" s="24"/>
      <c r="G86" s="24"/>
      <c r="H86" s="24"/>
      <c r="I86" s="36"/>
      <c r="J86" s="36"/>
      <c r="K86" s="36"/>
      <c r="L86" s="36"/>
      <c r="M86" s="36"/>
      <c r="N86" s="24"/>
      <c r="O86" s="24"/>
      <c r="P86" s="24"/>
      <c r="Q86" s="36"/>
    </row>
    <row r="87" spans="1:17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24"/>
      <c r="O87" s="24"/>
      <c r="P87" s="24"/>
      <c r="Q87" s="36"/>
    </row>
    <row r="88" spans="1:17" x14ac:dyDescent="0.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x14ac:dyDescent="0.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x14ac:dyDescent="0.3">
      <c r="A91" s="36"/>
      <c r="B91" s="38"/>
      <c r="C91" s="42"/>
      <c r="D91" s="37"/>
      <c r="E91" s="37"/>
      <c r="F91" s="29" t="s">
        <v>23</v>
      </c>
      <c r="G91" s="30">
        <f>SUM(C78:H78)</f>
        <v>0</v>
      </c>
      <c r="H91" s="29" t="s">
        <v>24</v>
      </c>
      <c r="I91" s="36"/>
      <c r="J91" s="36"/>
      <c r="K91" s="36"/>
      <c r="L91" s="36"/>
      <c r="M91" s="36"/>
      <c r="N91" s="29" t="s">
        <v>23</v>
      </c>
      <c r="O91" s="30">
        <f>SUM(K78:P78)</f>
        <v>0</v>
      </c>
      <c r="P91" s="29" t="s">
        <v>24</v>
      </c>
      <c r="Q91" s="36"/>
    </row>
    <row r="92" spans="1:17" x14ac:dyDescent="0.3">
      <c r="A92" s="36"/>
      <c r="B92" s="13"/>
      <c r="C92" s="13"/>
      <c r="D92" s="13"/>
      <c r="E92" s="13"/>
      <c r="F92" s="40"/>
      <c r="G92" s="13"/>
      <c r="H92" s="13"/>
      <c r="I92" s="40"/>
      <c r="J92" s="40"/>
      <c r="K92" s="40"/>
      <c r="L92" s="40"/>
      <c r="M92" s="40"/>
      <c r="N92" s="40"/>
      <c r="O92" s="9"/>
      <c r="P92" s="13"/>
      <c r="Q92" s="36"/>
    </row>
    <row r="93" spans="1:17" x14ac:dyDescent="0.3">
      <c r="A93" s="36"/>
      <c r="B93" s="40"/>
      <c r="C93" s="40"/>
      <c r="D93" s="40"/>
      <c r="E93" s="40"/>
      <c r="F93" s="40"/>
      <c r="G93" s="13"/>
      <c r="H93" s="100"/>
      <c r="I93" s="40"/>
      <c r="J93" s="40"/>
      <c r="K93" s="40"/>
      <c r="L93" s="40"/>
      <c r="M93" s="40"/>
      <c r="N93" s="40"/>
      <c r="O93" s="13"/>
      <c r="P93" s="100"/>
      <c r="Q93" s="36"/>
    </row>
    <row r="94" spans="1:17" ht="18.75" x14ac:dyDescent="0.3">
      <c r="A94" s="36"/>
      <c r="B94" s="41" t="str">
        <f>'REKOD PRESTASI MURID'!O16</f>
        <v>AMALAN NILAI MURNI</v>
      </c>
      <c r="C94" s="9"/>
      <c r="D94" s="9"/>
      <c r="E94" s="9"/>
      <c r="F94" s="9"/>
      <c r="G94" s="9"/>
      <c r="H94" s="134" t="str">
        <f>'REKOD PRESTASI MURID'!M14</f>
        <v>PROJEK KESENIAN</v>
      </c>
      <c r="I94" s="40"/>
      <c r="J94" s="41" t="str">
        <f>'REKOD PRESTASI MURID'!P16</f>
        <v>SENI VISUAL</v>
      </c>
      <c r="K94" s="9"/>
      <c r="L94" s="9"/>
      <c r="M94" s="9"/>
      <c r="N94" s="9"/>
      <c r="O94" s="9"/>
      <c r="P94" s="135" t="s">
        <v>30</v>
      </c>
      <c r="Q94" s="36"/>
    </row>
    <row r="95" spans="1:17" x14ac:dyDescent="0.3">
      <c r="A95" s="36"/>
      <c r="B95" s="28" t="s">
        <v>12</v>
      </c>
      <c r="C95" s="27" t="s">
        <v>17</v>
      </c>
      <c r="D95" s="27" t="s">
        <v>18</v>
      </c>
      <c r="E95" s="27" t="s">
        <v>19</v>
      </c>
      <c r="F95" s="27" t="s">
        <v>20</v>
      </c>
      <c r="G95" s="27" t="s">
        <v>21</v>
      </c>
      <c r="H95" s="27" t="s">
        <v>22</v>
      </c>
      <c r="I95" s="36"/>
      <c r="J95" s="28" t="s">
        <v>12</v>
      </c>
      <c r="K95" s="27" t="s">
        <v>17</v>
      </c>
      <c r="L95" s="27" t="s">
        <v>18</v>
      </c>
      <c r="M95" s="27" t="s">
        <v>19</v>
      </c>
      <c r="N95" s="27" t="s">
        <v>20</v>
      </c>
      <c r="O95" s="27" t="s">
        <v>21</v>
      </c>
      <c r="P95" s="27" t="s">
        <v>22</v>
      </c>
      <c r="Q95" s="36"/>
    </row>
    <row r="96" spans="1:17" x14ac:dyDescent="0.3">
      <c r="A96" s="36"/>
      <c r="B96" s="25" t="s">
        <v>16</v>
      </c>
      <c r="C96" s="25">
        <f>COUNTIF('REKOD PRESTASI MURID'!$O$17:$O$70,1)</f>
        <v>0</v>
      </c>
      <c r="D96" s="25">
        <f>COUNTIF('REKOD PRESTASI MURID'!$O$17:$O$70,2)</f>
        <v>0</v>
      </c>
      <c r="E96" s="25">
        <f>COUNTIF('REKOD PRESTASI MURID'!$O$17:$O$70,3)</f>
        <v>0</v>
      </c>
      <c r="F96" s="25">
        <f>COUNTIF('REKOD PRESTASI MURID'!$O$17:$O$70,4)</f>
        <v>0</v>
      </c>
      <c r="G96" s="25">
        <f>COUNTIF('REKOD PRESTASI MURID'!$O$17:$O$70,5)</f>
        <v>0</v>
      </c>
      <c r="H96" s="25">
        <f>COUNTIF('REKOD PRESTASI MURID'!$O$17:$O$70,6)</f>
        <v>0</v>
      </c>
      <c r="I96" s="36"/>
      <c r="J96" s="25" t="s">
        <v>16</v>
      </c>
      <c r="K96" s="25">
        <f>COUNTIF('REKOD PRESTASI MURID'!$P$17:$P$70,1)</f>
        <v>0</v>
      </c>
      <c r="L96" s="25">
        <f>COUNTIF('REKOD PRESTASI MURID'!$P$17:$P$70,2)</f>
        <v>0</v>
      </c>
      <c r="M96" s="25">
        <f>COUNTIF('REKOD PRESTASI MURID'!$P$17:$P$70,3)</f>
        <v>0</v>
      </c>
      <c r="N96" s="25">
        <f>COUNTIF('REKOD PRESTASI MURID'!$P$17:$P$70,4)</f>
        <v>2</v>
      </c>
      <c r="O96" s="25">
        <f>COUNTIF('REKOD PRESTASI MURID'!$P$17:$P$70,5)</f>
        <v>1</v>
      </c>
      <c r="P96" s="25">
        <f>COUNTIF('REKOD PRESTASI MURID'!$P$17:$P$70,6)</f>
        <v>1</v>
      </c>
      <c r="Q96" s="36"/>
    </row>
    <row r="97" spans="1:17" x14ac:dyDescent="0.3">
      <c r="A97" s="36"/>
      <c r="B97" s="45"/>
      <c r="C97" s="45"/>
      <c r="D97" s="45"/>
      <c r="E97" s="45"/>
      <c r="F97" s="45"/>
      <c r="G97" s="45"/>
      <c r="H97" s="45"/>
      <c r="I97" s="36"/>
      <c r="J97" s="45"/>
      <c r="K97" s="45"/>
      <c r="L97" s="45"/>
      <c r="M97" s="45"/>
      <c r="N97" s="45"/>
      <c r="O97" s="45"/>
      <c r="P97" s="45"/>
      <c r="Q97" s="36"/>
    </row>
    <row r="98" spans="1:17" x14ac:dyDescent="0.3">
      <c r="A98" s="36"/>
      <c r="B98" s="45"/>
      <c r="C98" s="45"/>
      <c r="D98" s="45"/>
      <c r="E98" s="45"/>
      <c r="F98" s="45"/>
      <c r="G98" s="45"/>
      <c r="H98" s="45"/>
      <c r="I98" s="36"/>
      <c r="J98" s="45"/>
      <c r="K98" s="45"/>
      <c r="L98" s="45"/>
      <c r="M98" s="45"/>
      <c r="N98" s="45"/>
      <c r="O98" s="45"/>
      <c r="P98" s="45"/>
      <c r="Q98" s="36"/>
    </row>
    <row r="99" spans="1:17" x14ac:dyDescent="0.3">
      <c r="A99" s="36"/>
      <c r="B99" s="45"/>
      <c r="C99" s="45"/>
      <c r="D99" s="45"/>
      <c r="E99" s="45"/>
      <c r="F99" s="45"/>
      <c r="G99" s="45"/>
      <c r="H99" s="45"/>
      <c r="I99" s="36"/>
      <c r="J99" s="45"/>
      <c r="K99" s="45"/>
      <c r="L99" s="45"/>
      <c r="M99" s="45"/>
      <c r="N99" s="45"/>
      <c r="O99" s="45"/>
      <c r="P99" s="45"/>
      <c r="Q99" s="36"/>
    </row>
    <row r="100" spans="1:17" x14ac:dyDescent="0.3">
      <c r="A100" s="36"/>
      <c r="B100" s="45"/>
      <c r="C100" s="45"/>
      <c r="D100" s="45"/>
      <c r="E100" s="45"/>
      <c r="F100" s="45"/>
      <c r="G100" s="45"/>
      <c r="H100" s="45"/>
      <c r="I100" s="36"/>
      <c r="J100" s="45"/>
      <c r="K100" s="45"/>
      <c r="L100" s="45"/>
      <c r="M100" s="45"/>
      <c r="N100" s="45"/>
      <c r="O100" s="45"/>
      <c r="P100" s="45"/>
      <c r="Q100" s="36"/>
    </row>
    <row r="101" spans="1:17" x14ac:dyDescent="0.3">
      <c r="A101" s="36"/>
      <c r="B101" s="45"/>
      <c r="C101" s="45"/>
      <c r="D101" s="45"/>
      <c r="E101" s="45"/>
      <c r="F101" s="45"/>
      <c r="G101" s="45"/>
      <c r="H101" s="45"/>
      <c r="I101" s="36"/>
      <c r="J101" s="45"/>
      <c r="K101" s="45"/>
      <c r="L101" s="45"/>
      <c r="M101" s="45"/>
      <c r="N101" s="45"/>
      <c r="O101" s="45"/>
      <c r="P101" s="45"/>
      <c r="Q101" s="36"/>
    </row>
    <row r="102" spans="1:17" x14ac:dyDescent="0.3">
      <c r="A102" s="36"/>
      <c r="B102" s="45"/>
      <c r="C102" s="45"/>
      <c r="D102" s="45"/>
      <c r="E102" s="45"/>
      <c r="F102" s="45"/>
      <c r="G102" s="45"/>
      <c r="H102" s="45"/>
      <c r="I102" s="36"/>
      <c r="J102" s="45"/>
      <c r="K102" s="45"/>
      <c r="L102" s="45"/>
      <c r="M102" s="45"/>
      <c r="N102" s="45"/>
      <c r="O102" s="45"/>
      <c r="P102" s="45"/>
      <c r="Q102" s="36"/>
    </row>
    <row r="103" spans="1:17" x14ac:dyDescent="0.3">
      <c r="A103" s="36"/>
      <c r="B103" s="45"/>
      <c r="C103" s="45"/>
      <c r="D103" s="45"/>
      <c r="E103" s="45"/>
      <c r="F103" s="45"/>
      <c r="G103" s="45"/>
      <c r="H103" s="45"/>
      <c r="I103" s="36"/>
      <c r="J103" s="45"/>
      <c r="K103" s="45"/>
      <c r="L103" s="45"/>
      <c r="M103" s="45"/>
      <c r="N103" s="45"/>
      <c r="O103" s="45"/>
      <c r="P103" s="45"/>
      <c r="Q103" s="36"/>
    </row>
    <row r="104" spans="1:17" x14ac:dyDescent="0.3">
      <c r="A104" s="36"/>
      <c r="B104" s="45"/>
      <c r="C104" s="45"/>
      <c r="D104" s="45"/>
      <c r="E104" s="45"/>
      <c r="F104" s="45"/>
      <c r="G104" s="45"/>
      <c r="H104" s="45"/>
      <c r="I104" s="36"/>
      <c r="J104" s="45"/>
      <c r="K104" s="45"/>
      <c r="L104" s="45"/>
      <c r="M104" s="45"/>
      <c r="N104" s="45"/>
      <c r="O104" s="45"/>
      <c r="P104" s="45"/>
      <c r="Q104" s="36"/>
    </row>
    <row r="105" spans="1:17" x14ac:dyDescent="0.3">
      <c r="A105" s="36"/>
      <c r="B105" s="45"/>
      <c r="C105" s="45"/>
      <c r="D105" s="45"/>
      <c r="E105" s="45"/>
      <c r="F105" s="45"/>
      <c r="G105" s="45"/>
      <c r="H105" s="45"/>
      <c r="I105" s="36"/>
      <c r="J105" s="45"/>
      <c r="K105" s="45"/>
      <c r="L105" s="45"/>
      <c r="M105" s="45"/>
      <c r="N105" s="45"/>
      <c r="O105" s="45"/>
      <c r="P105" s="45"/>
      <c r="Q105" s="36"/>
    </row>
    <row r="106" spans="1:17" x14ac:dyDescent="0.3">
      <c r="A106" s="36"/>
      <c r="B106" s="45"/>
      <c r="C106" s="45"/>
      <c r="D106" s="45"/>
      <c r="E106" s="45"/>
      <c r="F106" s="45"/>
      <c r="G106" s="45"/>
      <c r="H106" s="45"/>
      <c r="I106" s="36"/>
      <c r="J106" s="45"/>
      <c r="K106" s="45"/>
      <c r="L106" s="45"/>
      <c r="M106" s="45"/>
      <c r="N106" s="45"/>
      <c r="O106" s="45"/>
      <c r="P106" s="45"/>
      <c r="Q106" s="36"/>
    </row>
    <row r="107" spans="1:17" x14ac:dyDescent="0.3">
      <c r="A107" s="36"/>
      <c r="B107" s="45"/>
      <c r="C107" s="45"/>
      <c r="D107" s="45"/>
      <c r="E107" s="45"/>
      <c r="F107" s="45"/>
      <c r="G107" s="45"/>
      <c r="H107" s="45"/>
      <c r="I107" s="36"/>
      <c r="J107" s="45"/>
      <c r="K107" s="45"/>
      <c r="L107" s="45"/>
      <c r="M107" s="45"/>
      <c r="N107" s="45"/>
      <c r="O107" s="45"/>
      <c r="P107" s="45"/>
      <c r="Q107" s="36"/>
    </row>
    <row r="108" spans="1:17" x14ac:dyDescent="0.3">
      <c r="A108" s="36"/>
      <c r="B108" s="45"/>
      <c r="C108" s="45"/>
      <c r="D108" s="45"/>
      <c r="E108" s="45"/>
      <c r="F108" s="45"/>
      <c r="G108" s="45"/>
      <c r="H108" s="45"/>
      <c r="I108" s="36"/>
      <c r="J108" s="45"/>
      <c r="K108" s="45"/>
      <c r="L108" s="45"/>
      <c r="M108" s="45"/>
      <c r="N108" s="45"/>
      <c r="O108" s="45"/>
      <c r="P108" s="45"/>
      <c r="Q108" s="36"/>
    </row>
    <row r="109" spans="1:17" x14ac:dyDescent="0.3">
      <c r="A109" s="36"/>
      <c r="B109" s="45"/>
      <c r="C109" s="45"/>
      <c r="D109" s="45"/>
      <c r="E109" s="45"/>
      <c r="F109" s="29" t="s">
        <v>23</v>
      </c>
      <c r="G109" s="30">
        <f>SUM(C96:H96)</f>
        <v>0</v>
      </c>
      <c r="H109" s="29" t="s">
        <v>24</v>
      </c>
      <c r="I109" s="46"/>
      <c r="J109" s="45"/>
      <c r="K109" s="45"/>
      <c r="L109" s="45"/>
      <c r="M109" s="45"/>
      <c r="N109" s="29" t="s">
        <v>23</v>
      </c>
      <c r="O109" s="30">
        <f>SUM(K96:P96)</f>
        <v>4</v>
      </c>
      <c r="P109" s="29" t="s">
        <v>24</v>
      </c>
      <c r="Q109" s="36"/>
    </row>
    <row r="110" spans="1:17" x14ac:dyDescent="0.3">
      <c r="A110" s="36"/>
      <c r="B110" s="36"/>
      <c r="C110" s="36"/>
      <c r="D110" s="36"/>
      <c r="E110" s="36"/>
      <c r="F110" s="36"/>
      <c r="G110" s="46"/>
      <c r="H110" s="101"/>
      <c r="I110" s="46"/>
      <c r="J110" s="36"/>
      <c r="K110" s="36"/>
      <c r="L110" s="36"/>
      <c r="M110" s="36"/>
      <c r="N110" s="36"/>
      <c r="O110" s="37"/>
      <c r="P110" s="101"/>
      <c r="Q110" s="36"/>
    </row>
    <row r="111" spans="1:17" ht="18.75" x14ac:dyDescent="0.3">
      <c r="A111" s="36"/>
      <c r="B111" s="41" t="str">
        <f>'REKOD PRESTASI MURID'!Q16</f>
        <v>MUZIK</v>
      </c>
      <c r="C111" s="13"/>
      <c r="D111" s="13"/>
      <c r="E111" s="13"/>
      <c r="F111" s="13"/>
      <c r="G111" s="13"/>
      <c r="H111" s="135" t="s">
        <v>30</v>
      </c>
      <c r="I111" s="40"/>
      <c r="J111" s="41"/>
      <c r="K111" s="13"/>
      <c r="L111" s="13"/>
      <c r="M111" s="13"/>
      <c r="N111" s="13"/>
      <c r="O111" s="13"/>
      <c r="P111" s="8"/>
      <c r="Q111" s="36"/>
    </row>
    <row r="112" spans="1:17" ht="18.75" x14ac:dyDescent="0.3">
      <c r="A112" s="36"/>
      <c r="B112" s="28" t="s">
        <v>12</v>
      </c>
      <c r="C112" s="27" t="s">
        <v>17</v>
      </c>
      <c r="D112" s="27" t="s">
        <v>18</v>
      </c>
      <c r="E112" s="27" t="s">
        <v>19</v>
      </c>
      <c r="F112" s="27" t="s">
        <v>20</v>
      </c>
      <c r="G112" s="27" t="s">
        <v>21</v>
      </c>
      <c r="H112" s="27" t="s">
        <v>22</v>
      </c>
      <c r="I112" s="36"/>
      <c r="J112" s="41"/>
      <c r="K112" s="13"/>
      <c r="L112" s="13"/>
      <c r="M112" s="13"/>
      <c r="N112" s="13"/>
      <c r="O112" s="13"/>
      <c r="P112" s="8"/>
      <c r="Q112" s="36"/>
    </row>
    <row r="113" spans="1:17" ht="18.75" x14ac:dyDescent="0.3">
      <c r="A113" s="36"/>
      <c r="B113" s="25" t="s">
        <v>16</v>
      </c>
      <c r="C113" s="25">
        <f>COUNTIF('REKOD PRESTASI MURID'!$Q$17:$Q$70,1)</f>
        <v>0</v>
      </c>
      <c r="D113" s="25">
        <f>COUNTIF('REKOD PRESTASI MURID'!$Q$17:$Q$70,2)</f>
        <v>0</v>
      </c>
      <c r="E113" s="25">
        <f>COUNTIF('REKOD PRESTASI MURID'!$Q$17:$Q$70,3)</f>
        <v>0</v>
      </c>
      <c r="F113" s="25">
        <f>COUNTIF('REKOD PRESTASI MURID'!$Q$17:$Q$70,4)</f>
        <v>0</v>
      </c>
      <c r="G113" s="25">
        <f>COUNTIF('REKOD PRESTASI MURID'!$Q$17:$Q$70,5)</f>
        <v>2</v>
      </c>
      <c r="H113" s="25">
        <f>COUNTIF('REKOD PRESTASI MURID'!$Q$17:$Q$70,6)</f>
        <v>2</v>
      </c>
      <c r="I113" s="36"/>
      <c r="J113" s="41"/>
      <c r="K113" s="13"/>
      <c r="L113" s="13"/>
      <c r="M113" s="13"/>
      <c r="N113" s="13"/>
      <c r="O113" s="13"/>
      <c r="P113" s="8"/>
      <c r="Q113" s="36"/>
    </row>
    <row r="114" spans="1:17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x14ac:dyDescent="0.3">
      <c r="A126" s="36"/>
      <c r="B126" s="38"/>
      <c r="C126" s="42"/>
      <c r="D126" s="37"/>
      <c r="E126" s="37"/>
      <c r="F126" s="29" t="s">
        <v>23</v>
      </c>
      <c r="G126" s="30">
        <f>SUM(C113:H113)</f>
        <v>4</v>
      </c>
      <c r="H126" s="29" t="s">
        <v>24</v>
      </c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x14ac:dyDescent="0.3">
      <c r="A127" s="36"/>
      <c r="B127" s="13"/>
      <c r="C127" s="13"/>
      <c r="D127" s="13"/>
      <c r="E127" s="13"/>
      <c r="F127" s="40"/>
      <c r="G127" s="13"/>
      <c r="H127" s="13"/>
      <c r="I127" s="40"/>
      <c r="J127" s="40"/>
      <c r="K127" s="40"/>
      <c r="L127" s="40"/>
      <c r="M127" s="40"/>
      <c r="N127" s="40"/>
      <c r="O127" s="9"/>
      <c r="P127" s="13"/>
      <c r="Q127" s="36"/>
    </row>
    <row r="128" spans="1:17" hidden="1" x14ac:dyDescent="0.3">
      <c r="A128" s="36"/>
      <c r="B128" s="40"/>
      <c r="C128" s="40"/>
      <c r="D128" s="40"/>
      <c r="E128" s="40"/>
      <c r="F128" s="40"/>
      <c r="G128" s="13"/>
      <c r="H128" s="100"/>
      <c r="I128" s="40"/>
      <c r="J128" s="40"/>
      <c r="K128" s="40"/>
      <c r="L128" s="40"/>
      <c r="M128" s="40"/>
      <c r="N128" s="40"/>
      <c r="O128" s="13"/>
      <c r="P128" s="100"/>
      <c r="Q128" s="36"/>
    </row>
    <row r="129" spans="1:17" ht="18.75" hidden="1" x14ac:dyDescent="0.3">
      <c r="A129" s="36"/>
      <c r="B129" s="41">
        <f>'REKOD PRESTASI MURID'!S16</f>
        <v>0</v>
      </c>
      <c r="C129" s="9" t="s">
        <v>88</v>
      </c>
      <c r="D129" s="9"/>
      <c r="E129" s="9"/>
      <c r="F129" s="9"/>
      <c r="G129" s="9"/>
      <c r="H129" s="8"/>
      <c r="I129" s="40"/>
      <c r="J129" s="41">
        <f>'REKOD PRESTASI MURID'!T16</f>
        <v>0</v>
      </c>
      <c r="K129" s="9" t="s">
        <v>89</v>
      </c>
      <c r="L129" s="9"/>
      <c r="M129" s="9"/>
      <c r="N129" s="9"/>
      <c r="O129" s="9"/>
      <c r="P129" s="8"/>
      <c r="Q129" s="36"/>
    </row>
    <row r="130" spans="1:17" hidden="1" x14ac:dyDescent="0.3">
      <c r="A130" s="36"/>
      <c r="B130" s="28" t="s">
        <v>12</v>
      </c>
      <c r="C130" s="27" t="s">
        <v>17</v>
      </c>
      <c r="D130" s="27" t="s">
        <v>18</v>
      </c>
      <c r="E130" s="27" t="s">
        <v>19</v>
      </c>
      <c r="F130" s="27" t="s">
        <v>20</v>
      </c>
      <c r="G130" s="27" t="s">
        <v>21</v>
      </c>
      <c r="H130" s="27" t="s">
        <v>22</v>
      </c>
      <c r="I130" s="36"/>
      <c r="J130" s="28" t="s">
        <v>12</v>
      </c>
      <c r="K130" s="27" t="s">
        <v>17</v>
      </c>
      <c r="L130" s="27" t="s">
        <v>18</v>
      </c>
      <c r="M130" s="27" t="s">
        <v>19</v>
      </c>
      <c r="N130" s="27" t="s">
        <v>20</v>
      </c>
      <c r="O130" s="27" t="s">
        <v>21</v>
      </c>
      <c r="P130" s="27" t="s">
        <v>22</v>
      </c>
      <c r="Q130" s="36"/>
    </row>
    <row r="131" spans="1:17" hidden="1" x14ac:dyDescent="0.3">
      <c r="A131" s="36"/>
      <c r="B131" s="25" t="s">
        <v>16</v>
      </c>
      <c r="C131" s="25">
        <f>COUNTIF('REKOD PRESTASI MURID'!$G$17:$G$70,1)</f>
        <v>0</v>
      </c>
      <c r="D131" s="25">
        <f>COUNTIF('REKOD PRESTASI MURID'!$G$17:$G$70,2)</f>
        <v>1</v>
      </c>
      <c r="E131" s="25">
        <f>COUNTIF('REKOD PRESTASI MURID'!$G$17:$G$70,3)</f>
        <v>1</v>
      </c>
      <c r="F131" s="25">
        <f>COUNTIF('REKOD PRESTASI MURID'!$G$17:$G$70,4)</f>
        <v>2</v>
      </c>
      <c r="G131" s="25">
        <f>COUNTIF('REKOD PRESTASI MURID'!$G$17:$G$70,5)</f>
        <v>0</v>
      </c>
      <c r="H131" s="25">
        <f>COUNTIF('REKOD PRESTASI MURID'!$G$17:$G$70,6)</f>
        <v>0</v>
      </c>
      <c r="I131" s="36"/>
      <c r="J131" s="25" t="s">
        <v>16</v>
      </c>
      <c r="K131" s="25">
        <f>COUNTIF('REKOD PRESTASI MURID'!$H$17:$H$70,1)</f>
        <v>0</v>
      </c>
      <c r="L131" s="25">
        <f>COUNTIF('REKOD PRESTASI MURID'!$H$17:$H$70,2)</f>
        <v>0</v>
      </c>
      <c r="M131" s="25">
        <f>COUNTIF('REKOD PRESTASI MURID'!$H$17:$H$70,3)</f>
        <v>0</v>
      </c>
      <c r="N131" s="25">
        <f>COUNTIF('REKOD PRESTASI MURID'!$H$17:$H$70,4)</f>
        <v>3</v>
      </c>
      <c r="O131" s="25">
        <f>COUNTIF('REKOD PRESTASI MURID'!$H$17:$H$70,5)</f>
        <v>1</v>
      </c>
      <c r="P131" s="25">
        <f>COUNTIF('REKOD PRESTASI MURID'!$H$17:$H$70,6)</f>
        <v>0</v>
      </c>
      <c r="Q131" s="36"/>
    </row>
    <row r="132" spans="1:17" hidden="1" x14ac:dyDescent="0.3">
      <c r="A132" s="36"/>
      <c r="B132" s="45"/>
      <c r="C132" s="45"/>
      <c r="D132" s="45"/>
      <c r="E132" s="45"/>
      <c r="F132" s="45"/>
      <c r="G132" s="45"/>
      <c r="H132" s="45"/>
      <c r="I132" s="36"/>
      <c r="J132" s="45"/>
      <c r="K132" s="45"/>
      <c r="L132" s="45"/>
      <c r="M132" s="45"/>
      <c r="N132" s="45"/>
      <c r="O132" s="45"/>
      <c r="P132" s="45"/>
      <c r="Q132" s="36"/>
    </row>
    <row r="133" spans="1:17" hidden="1" x14ac:dyDescent="0.3">
      <c r="A133" s="36"/>
      <c r="B133" s="45"/>
      <c r="C133" s="45"/>
      <c r="D133" s="45"/>
      <c r="E133" s="45"/>
      <c r="F133" s="45"/>
      <c r="G133" s="45"/>
      <c r="H133" s="45"/>
      <c r="I133" s="36"/>
      <c r="J133" s="45"/>
      <c r="K133" s="45"/>
      <c r="L133" s="45"/>
      <c r="M133" s="45"/>
      <c r="N133" s="45"/>
      <c r="O133" s="45"/>
      <c r="P133" s="45"/>
      <c r="Q133" s="36"/>
    </row>
    <row r="134" spans="1:17" hidden="1" x14ac:dyDescent="0.3">
      <c r="A134" s="36"/>
      <c r="B134" s="45"/>
      <c r="C134" s="45"/>
      <c r="D134" s="45"/>
      <c r="E134" s="45"/>
      <c r="F134" s="45"/>
      <c r="G134" s="45"/>
      <c r="H134" s="45"/>
      <c r="I134" s="36"/>
      <c r="J134" s="45"/>
      <c r="K134" s="45"/>
      <c r="L134" s="45"/>
      <c r="M134" s="45"/>
      <c r="N134" s="45"/>
      <c r="O134" s="45"/>
      <c r="P134" s="45"/>
      <c r="Q134" s="36"/>
    </row>
    <row r="135" spans="1:17" hidden="1" x14ac:dyDescent="0.3">
      <c r="A135" s="36"/>
      <c r="B135" s="45"/>
      <c r="C135" s="45"/>
      <c r="D135" s="45"/>
      <c r="E135" s="45"/>
      <c r="F135" s="45"/>
      <c r="G135" s="45"/>
      <c r="H135" s="45"/>
      <c r="I135" s="36"/>
      <c r="J135" s="45"/>
      <c r="K135" s="45"/>
      <c r="L135" s="45"/>
      <c r="M135" s="45"/>
      <c r="N135" s="45"/>
      <c r="O135" s="45"/>
      <c r="P135" s="45"/>
      <c r="Q135" s="36"/>
    </row>
    <row r="136" spans="1:17" hidden="1" x14ac:dyDescent="0.3">
      <c r="A136" s="36"/>
      <c r="B136" s="45"/>
      <c r="C136" s="45"/>
      <c r="D136" s="45"/>
      <c r="E136" s="45"/>
      <c r="F136" s="45"/>
      <c r="G136" s="45"/>
      <c r="H136" s="45"/>
      <c r="I136" s="36"/>
      <c r="J136" s="45"/>
      <c r="K136" s="45"/>
      <c r="L136" s="45"/>
      <c r="M136" s="45"/>
      <c r="N136" s="45"/>
      <c r="O136" s="45"/>
      <c r="P136" s="45"/>
      <c r="Q136" s="36"/>
    </row>
    <row r="137" spans="1:17" hidden="1" x14ac:dyDescent="0.3">
      <c r="A137" s="36"/>
      <c r="B137" s="45"/>
      <c r="C137" s="45"/>
      <c r="D137" s="45"/>
      <c r="E137" s="45"/>
      <c r="F137" s="45"/>
      <c r="G137" s="45"/>
      <c r="H137" s="45"/>
      <c r="I137" s="36"/>
      <c r="J137" s="45"/>
      <c r="K137" s="45"/>
      <c r="L137" s="45"/>
      <c r="M137" s="45"/>
      <c r="N137" s="45"/>
      <c r="O137" s="45"/>
      <c r="P137" s="45"/>
      <c r="Q137" s="36"/>
    </row>
    <row r="138" spans="1:17" hidden="1" x14ac:dyDescent="0.3">
      <c r="A138" s="36"/>
      <c r="B138" s="45"/>
      <c r="C138" s="45"/>
      <c r="D138" s="45"/>
      <c r="E138" s="45"/>
      <c r="F138" s="45"/>
      <c r="G138" s="45"/>
      <c r="H138" s="45"/>
      <c r="I138" s="36"/>
      <c r="J138" s="45"/>
      <c r="K138" s="45"/>
      <c r="L138" s="45"/>
      <c r="M138" s="45"/>
      <c r="N138" s="45"/>
      <c r="O138" s="45"/>
      <c r="P138" s="45"/>
      <c r="Q138" s="36"/>
    </row>
    <row r="139" spans="1:17" hidden="1" x14ac:dyDescent="0.3">
      <c r="A139" s="36"/>
      <c r="B139" s="45"/>
      <c r="C139" s="45"/>
      <c r="D139" s="45"/>
      <c r="E139" s="45"/>
      <c r="F139" s="45"/>
      <c r="G139" s="45"/>
      <c r="H139" s="45"/>
      <c r="I139" s="36"/>
      <c r="J139" s="45"/>
      <c r="K139" s="45"/>
      <c r="L139" s="45"/>
      <c r="M139" s="45"/>
      <c r="N139" s="45"/>
      <c r="O139" s="45"/>
      <c r="P139" s="45"/>
      <c r="Q139" s="36"/>
    </row>
    <row r="140" spans="1:17" hidden="1" x14ac:dyDescent="0.3">
      <c r="A140" s="36"/>
      <c r="B140" s="45"/>
      <c r="C140" s="45"/>
      <c r="D140" s="45"/>
      <c r="E140" s="45"/>
      <c r="F140" s="45"/>
      <c r="G140" s="45"/>
      <c r="H140" s="45"/>
      <c r="I140" s="36"/>
      <c r="J140" s="45"/>
      <c r="K140" s="45"/>
      <c r="L140" s="45"/>
      <c r="M140" s="45"/>
      <c r="N140" s="45"/>
      <c r="O140" s="45"/>
      <c r="P140" s="45"/>
      <c r="Q140" s="36"/>
    </row>
    <row r="141" spans="1:17" hidden="1" x14ac:dyDescent="0.3">
      <c r="A141" s="36"/>
      <c r="B141" s="45"/>
      <c r="C141" s="45"/>
      <c r="D141" s="45"/>
      <c r="E141" s="45"/>
      <c r="F141" s="45"/>
      <c r="G141" s="45"/>
      <c r="H141" s="45"/>
      <c r="I141" s="36"/>
      <c r="J141" s="45"/>
      <c r="K141" s="45"/>
      <c r="L141" s="45"/>
      <c r="M141" s="45"/>
      <c r="N141" s="45"/>
      <c r="O141" s="45"/>
      <c r="P141" s="45"/>
      <c r="Q141" s="36"/>
    </row>
    <row r="142" spans="1:17" hidden="1" x14ac:dyDescent="0.3">
      <c r="A142" s="36"/>
      <c r="B142" s="45"/>
      <c r="C142" s="45"/>
      <c r="D142" s="45"/>
      <c r="E142" s="45"/>
      <c r="F142" s="45"/>
      <c r="G142" s="45"/>
      <c r="H142" s="45"/>
      <c r="I142" s="36"/>
      <c r="J142" s="45"/>
      <c r="K142" s="45"/>
      <c r="L142" s="45"/>
      <c r="M142" s="45"/>
      <c r="N142" s="45"/>
      <c r="O142" s="45"/>
      <c r="P142" s="45"/>
      <c r="Q142" s="36"/>
    </row>
    <row r="143" spans="1:17" hidden="1" x14ac:dyDescent="0.3">
      <c r="A143" s="36"/>
      <c r="B143" s="45"/>
      <c r="C143" s="45"/>
      <c r="D143" s="45"/>
      <c r="E143" s="45"/>
      <c r="F143" s="45"/>
      <c r="G143" s="45"/>
      <c r="H143" s="45"/>
      <c r="I143" s="36"/>
      <c r="J143" s="45"/>
      <c r="K143" s="45"/>
      <c r="L143" s="45"/>
      <c r="M143" s="45"/>
      <c r="N143" s="45"/>
      <c r="O143" s="45"/>
      <c r="P143" s="45"/>
      <c r="Q143" s="36"/>
    </row>
    <row r="144" spans="1:17" hidden="1" x14ac:dyDescent="0.3">
      <c r="A144" s="36"/>
      <c r="B144" s="45"/>
      <c r="C144" s="45"/>
      <c r="D144" s="45"/>
      <c r="E144" s="45"/>
      <c r="F144" s="29" t="s">
        <v>23</v>
      </c>
      <c r="G144" s="30">
        <f>SUM(C131:H131)</f>
        <v>4</v>
      </c>
      <c r="H144" s="29" t="s">
        <v>24</v>
      </c>
      <c r="I144" s="46"/>
      <c r="J144" s="45"/>
      <c r="K144" s="45"/>
      <c r="L144" s="45"/>
      <c r="M144" s="45"/>
      <c r="N144" s="29" t="s">
        <v>23</v>
      </c>
      <c r="O144" s="30">
        <f>SUM(K131:P131)</f>
        <v>4</v>
      </c>
      <c r="P144" s="29" t="s">
        <v>24</v>
      </c>
      <c r="Q144" s="36"/>
    </row>
    <row r="145" spans="1:17" hidden="1" x14ac:dyDescent="0.3">
      <c r="A145" s="36"/>
      <c r="B145" s="36"/>
      <c r="C145" s="36"/>
      <c r="D145" s="36"/>
      <c r="E145" s="36"/>
      <c r="F145" s="36"/>
      <c r="G145" s="46"/>
      <c r="H145" s="101"/>
      <c r="I145" s="46"/>
      <c r="J145" s="36"/>
      <c r="K145" s="36"/>
      <c r="L145" s="36"/>
      <c r="M145" s="36"/>
      <c r="N145" s="36"/>
      <c r="O145" s="37"/>
      <c r="P145" s="101"/>
      <c r="Q145" s="36"/>
    </row>
    <row r="146" spans="1:17" hidden="1" x14ac:dyDescent="0.3">
      <c r="A146" s="36"/>
      <c r="B146" s="36"/>
      <c r="C146" s="36"/>
      <c r="D146" s="36"/>
      <c r="E146" s="36"/>
      <c r="F146" s="36"/>
      <c r="G146" s="46"/>
      <c r="H146" s="101"/>
      <c r="I146" s="46"/>
      <c r="J146" s="36"/>
      <c r="K146" s="36"/>
      <c r="L146" s="36"/>
      <c r="M146" s="36"/>
      <c r="N146" s="36"/>
      <c r="O146" s="37"/>
      <c r="P146" s="101"/>
      <c r="Q146" s="36"/>
    </row>
    <row r="147" spans="1:17" ht="18.75" hidden="1" x14ac:dyDescent="0.3">
      <c r="A147" s="36"/>
      <c r="B147" s="41">
        <f>'REKOD PRESTASI MURID'!U16</f>
        <v>0</v>
      </c>
      <c r="C147" s="13" t="s">
        <v>90</v>
      </c>
      <c r="D147" s="13"/>
      <c r="E147" s="13"/>
      <c r="F147" s="13"/>
      <c r="G147" s="13"/>
      <c r="H147" s="8"/>
      <c r="I147" s="40"/>
      <c r="J147" s="41">
        <f>'REKOD PRESTASI MURID'!V16</f>
        <v>0</v>
      </c>
      <c r="K147" s="13" t="s">
        <v>91</v>
      </c>
      <c r="L147" s="13"/>
      <c r="M147" s="13"/>
      <c r="N147" s="13"/>
      <c r="O147" s="13"/>
      <c r="P147" s="8"/>
      <c r="Q147" s="36"/>
    </row>
    <row r="148" spans="1:17" hidden="1" x14ac:dyDescent="0.3">
      <c r="A148" s="36"/>
      <c r="B148" s="28" t="s">
        <v>12</v>
      </c>
      <c r="C148" s="27" t="s">
        <v>17</v>
      </c>
      <c r="D148" s="27" t="s">
        <v>18</v>
      </c>
      <c r="E148" s="27" t="s">
        <v>19</v>
      </c>
      <c r="F148" s="27" t="s">
        <v>20</v>
      </c>
      <c r="G148" s="27" t="s">
        <v>21</v>
      </c>
      <c r="H148" s="27" t="s">
        <v>22</v>
      </c>
      <c r="I148" s="36"/>
      <c r="J148" s="28" t="s">
        <v>12</v>
      </c>
      <c r="K148" s="27" t="s">
        <v>17</v>
      </c>
      <c r="L148" s="27" t="s">
        <v>18</v>
      </c>
      <c r="M148" s="27" t="s">
        <v>19</v>
      </c>
      <c r="N148" s="27" t="s">
        <v>20</v>
      </c>
      <c r="O148" s="27" t="s">
        <v>21</v>
      </c>
      <c r="P148" s="27" t="s">
        <v>22</v>
      </c>
      <c r="Q148" s="36"/>
    </row>
    <row r="149" spans="1:17" hidden="1" x14ac:dyDescent="0.3">
      <c r="A149" s="36"/>
      <c r="B149" s="25" t="s">
        <v>16</v>
      </c>
      <c r="C149" s="25">
        <f>COUNTIF('REKOD PRESTASI MURID'!$E$17:$E$70,1)</f>
        <v>0</v>
      </c>
      <c r="D149" s="25">
        <f>COUNTIF('REKOD PRESTASI MURID'!$E$17:$E$70,2)</f>
        <v>0</v>
      </c>
      <c r="E149" s="25">
        <f>COUNTIF('REKOD PRESTASI MURID'!$E$17:$E$70,3)</f>
        <v>0</v>
      </c>
      <c r="F149" s="25">
        <f>COUNTIF('REKOD PRESTASI MURID'!$E$17:$E$70,4)</f>
        <v>1</v>
      </c>
      <c r="G149" s="25">
        <f>COUNTIF('REKOD PRESTASI MURID'!$E$17:$E$70,5)</f>
        <v>3</v>
      </c>
      <c r="H149" s="25">
        <f>COUNTIF('REKOD PRESTASI MURID'!$E$17:$E$70,6)</f>
        <v>0</v>
      </c>
      <c r="I149" s="36"/>
      <c r="J149" s="25" t="s">
        <v>16</v>
      </c>
      <c r="K149" s="25">
        <f>COUNTIF('REKOD PRESTASI MURID'!$F$17:$F$70,1)</f>
        <v>0</v>
      </c>
      <c r="L149" s="25">
        <f>COUNTIF('REKOD PRESTASI MURID'!$F$17:$F$70,2)</f>
        <v>1</v>
      </c>
      <c r="M149" s="25">
        <f>COUNTIF('REKOD PRESTASI MURID'!$F$17:$F$70,3)</f>
        <v>1</v>
      </c>
      <c r="N149" s="25">
        <f>COUNTIF('REKOD PRESTASI MURID'!$F$17:$F$70,4)</f>
        <v>2</v>
      </c>
      <c r="O149" s="25">
        <f>COUNTIF('REKOD PRESTASI MURID'!$F$17:$F$70,5)</f>
        <v>0</v>
      </c>
      <c r="P149" s="25">
        <f>COUNTIF('REKOD PRESTASI MURID'!$F$17:$F$70,6)</f>
        <v>0</v>
      </c>
      <c r="Q149" s="36"/>
    </row>
    <row r="150" spans="1:17" hidden="1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idden="1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24"/>
      <c r="K151" s="24"/>
      <c r="L151" s="24"/>
      <c r="M151" s="24"/>
      <c r="N151" s="24"/>
      <c r="O151" s="24"/>
      <c r="P151" s="24"/>
      <c r="Q151" s="36"/>
    </row>
    <row r="152" spans="1:17" hidden="1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24"/>
      <c r="K152" s="24"/>
      <c r="L152" s="24"/>
      <c r="M152" s="24"/>
      <c r="N152" s="24"/>
      <c r="O152" s="24"/>
      <c r="P152" s="24"/>
      <c r="Q152" s="36"/>
    </row>
    <row r="153" spans="1:17" hidden="1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24"/>
      <c r="K153" s="24"/>
      <c r="L153" s="24"/>
      <c r="M153" s="24"/>
      <c r="N153" s="24"/>
      <c r="O153" s="24"/>
      <c r="P153" s="24"/>
      <c r="Q153" s="36"/>
    </row>
    <row r="154" spans="1:17" hidden="1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24"/>
      <c r="K154" s="24"/>
      <c r="L154" s="24"/>
      <c r="M154" s="24"/>
      <c r="N154" s="24"/>
      <c r="O154" s="24"/>
      <c r="P154" s="24"/>
      <c r="Q154" s="36"/>
    </row>
    <row r="155" spans="1:17" hidden="1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24"/>
      <c r="O155" s="24"/>
      <c r="P155" s="24"/>
      <c r="Q155" s="36"/>
    </row>
    <row r="156" spans="1:17" hidden="1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24"/>
      <c r="O156" s="24"/>
      <c r="P156" s="24"/>
      <c r="Q156" s="36"/>
    </row>
    <row r="157" spans="1:17" hidden="1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24"/>
      <c r="O157" s="24"/>
      <c r="P157" s="24"/>
      <c r="Q157" s="36"/>
    </row>
    <row r="158" spans="1:17" hidden="1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24"/>
      <c r="O158" s="24"/>
      <c r="P158" s="24"/>
      <c r="Q158" s="36"/>
    </row>
    <row r="159" spans="1:17" hidden="1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idden="1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idden="1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idden="1" x14ac:dyDescent="0.3">
      <c r="A162" s="36"/>
      <c r="B162" s="38"/>
      <c r="C162" s="42"/>
      <c r="D162" s="37"/>
      <c r="E162" s="37"/>
      <c r="F162" s="29" t="s">
        <v>23</v>
      </c>
      <c r="G162" s="30">
        <f>SUM(C149:H149)</f>
        <v>4</v>
      </c>
      <c r="H162" s="29" t="s">
        <v>24</v>
      </c>
      <c r="I162" s="36"/>
      <c r="J162" s="36"/>
      <c r="K162" s="36"/>
      <c r="L162" s="36"/>
      <c r="M162" s="36"/>
      <c r="N162" s="29" t="s">
        <v>23</v>
      </c>
      <c r="O162" s="30">
        <f>SUM(K149:P149)</f>
        <v>4</v>
      </c>
      <c r="P162" s="29" t="s">
        <v>24</v>
      </c>
      <c r="Q162" s="36"/>
    </row>
    <row r="163" spans="1:17" hidden="1" x14ac:dyDescent="0.3">
      <c r="A163" s="36"/>
      <c r="B163" s="13"/>
      <c r="C163" s="13"/>
      <c r="D163" s="13"/>
      <c r="E163" s="13"/>
      <c r="F163" s="40"/>
      <c r="G163" s="13"/>
      <c r="H163" s="13"/>
      <c r="I163" s="40"/>
      <c r="J163" s="40"/>
      <c r="K163" s="40"/>
      <c r="L163" s="40"/>
      <c r="M163" s="40"/>
      <c r="N163" s="40"/>
      <c r="O163" s="9"/>
      <c r="P163" s="13"/>
      <c r="Q163" s="36"/>
    </row>
    <row r="164" spans="1:17" hidden="1" x14ac:dyDescent="0.3">
      <c r="A164" s="36"/>
      <c r="B164" s="40"/>
      <c r="C164" s="40"/>
      <c r="D164" s="40"/>
      <c r="E164" s="40"/>
      <c r="F164" s="40"/>
      <c r="G164" s="13"/>
      <c r="H164" s="100"/>
      <c r="I164" s="40"/>
      <c r="J164" s="40"/>
      <c r="K164" s="40"/>
      <c r="L164" s="40"/>
      <c r="M164" s="40"/>
      <c r="N164" s="40"/>
      <c r="O164" s="13"/>
      <c r="P164" s="100"/>
      <c r="Q164" s="36"/>
    </row>
    <row r="165" spans="1:17" ht="18.75" hidden="1" x14ac:dyDescent="0.3">
      <c r="A165" s="36"/>
      <c r="B165" s="41">
        <f>'REKOD PRESTASI MURID'!W16</f>
        <v>0</v>
      </c>
      <c r="C165" s="9" t="s">
        <v>92</v>
      </c>
      <c r="D165" s="9"/>
      <c r="E165" s="9"/>
      <c r="F165" s="9"/>
      <c r="G165" s="9"/>
      <c r="H165" s="8"/>
      <c r="I165" s="40"/>
      <c r="J165" s="41">
        <f>'REKOD PRESTASI MURID'!X16</f>
        <v>0</v>
      </c>
      <c r="K165" s="9" t="s">
        <v>93</v>
      </c>
      <c r="L165" s="9"/>
      <c r="M165" s="9"/>
      <c r="N165" s="9"/>
      <c r="O165" s="9"/>
      <c r="P165" s="8"/>
      <c r="Q165" s="36"/>
    </row>
    <row r="166" spans="1:17" hidden="1" x14ac:dyDescent="0.3">
      <c r="A166" s="36"/>
      <c r="B166" s="28" t="s">
        <v>12</v>
      </c>
      <c r="C166" s="27" t="s">
        <v>17</v>
      </c>
      <c r="D166" s="27" t="s">
        <v>18</v>
      </c>
      <c r="E166" s="27" t="s">
        <v>19</v>
      </c>
      <c r="F166" s="27" t="s">
        <v>20</v>
      </c>
      <c r="G166" s="27" t="s">
        <v>21</v>
      </c>
      <c r="H166" s="27" t="s">
        <v>22</v>
      </c>
      <c r="I166" s="36"/>
      <c r="J166" s="28" t="s">
        <v>12</v>
      </c>
      <c r="K166" s="27" t="s">
        <v>17</v>
      </c>
      <c r="L166" s="27" t="s">
        <v>18</v>
      </c>
      <c r="M166" s="27" t="s">
        <v>19</v>
      </c>
      <c r="N166" s="27" t="s">
        <v>20</v>
      </c>
      <c r="O166" s="27" t="s">
        <v>21</v>
      </c>
      <c r="P166" s="27" t="s">
        <v>22</v>
      </c>
      <c r="Q166" s="36"/>
    </row>
    <row r="167" spans="1:17" hidden="1" x14ac:dyDescent="0.3">
      <c r="A167" s="36"/>
      <c r="B167" s="25" t="s">
        <v>16</v>
      </c>
      <c r="C167" s="25">
        <f>COUNTIF('REKOD PRESTASI MURID'!$G$17:$G$70,1)</f>
        <v>0</v>
      </c>
      <c r="D167" s="25">
        <f>COUNTIF('REKOD PRESTASI MURID'!$G$17:$G$70,2)</f>
        <v>1</v>
      </c>
      <c r="E167" s="25">
        <f>COUNTIF('REKOD PRESTASI MURID'!$G$17:$G$70,3)</f>
        <v>1</v>
      </c>
      <c r="F167" s="25">
        <f>COUNTIF('REKOD PRESTASI MURID'!$G$17:$G$70,4)</f>
        <v>2</v>
      </c>
      <c r="G167" s="25">
        <f>COUNTIF('REKOD PRESTASI MURID'!$G$17:$G$70,5)</f>
        <v>0</v>
      </c>
      <c r="H167" s="25">
        <f>COUNTIF('REKOD PRESTASI MURID'!$G$17:$G$70,6)</f>
        <v>0</v>
      </c>
      <c r="I167" s="36"/>
      <c r="J167" s="25" t="s">
        <v>16</v>
      </c>
      <c r="K167" s="25">
        <f>COUNTIF('REKOD PRESTASI MURID'!$H$17:$H$70,1)</f>
        <v>0</v>
      </c>
      <c r="L167" s="25">
        <f>COUNTIF('REKOD PRESTASI MURID'!$H$17:$H$70,2)</f>
        <v>0</v>
      </c>
      <c r="M167" s="25">
        <f>COUNTIF('REKOD PRESTASI MURID'!$H$17:$H$70,3)</f>
        <v>0</v>
      </c>
      <c r="N167" s="25">
        <f>COUNTIF('REKOD PRESTASI MURID'!$H$17:$H$70,4)</f>
        <v>3</v>
      </c>
      <c r="O167" s="25">
        <f>COUNTIF('REKOD PRESTASI MURID'!$H$17:$H$70,5)</f>
        <v>1</v>
      </c>
      <c r="P167" s="25">
        <f>COUNTIF('REKOD PRESTASI MURID'!$H$17:$H$70,6)</f>
        <v>0</v>
      </c>
      <c r="Q167" s="36"/>
    </row>
    <row r="168" spans="1:17" hidden="1" x14ac:dyDescent="0.3">
      <c r="A168" s="36"/>
      <c r="B168" s="45"/>
      <c r="C168" s="45"/>
      <c r="D168" s="45"/>
      <c r="E168" s="45"/>
      <c r="F168" s="45"/>
      <c r="G168" s="45"/>
      <c r="H168" s="45"/>
      <c r="I168" s="36"/>
      <c r="J168" s="45"/>
      <c r="K168" s="45"/>
      <c r="L168" s="45"/>
      <c r="M168" s="45"/>
      <c r="N168" s="45"/>
      <c r="O168" s="45"/>
      <c r="P168" s="45"/>
      <c r="Q168" s="36"/>
    </row>
    <row r="169" spans="1:17" hidden="1" x14ac:dyDescent="0.3">
      <c r="A169" s="36"/>
      <c r="B169" s="45"/>
      <c r="C169" s="45"/>
      <c r="D169" s="45"/>
      <c r="E169" s="45"/>
      <c r="F169" s="45"/>
      <c r="G169" s="45"/>
      <c r="H169" s="45"/>
      <c r="I169" s="36"/>
      <c r="J169" s="45"/>
      <c r="K169" s="45"/>
      <c r="L169" s="45"/>
      <c r="M169" s="45"/>
      <c r="N169" s="45"/>
      <c r="O169" s="45"/>
      <c r="P169" s="45"/>
      <c r="Q169" s="36"/>
    </row>
    <row r="170" spans="1:17" hidden="1" x14ac:dyDescent="0.3">
      <c r="A170" s="36"/>
      <c r="B170" s="45"/>
      <c r="C170" s="45"/>
      <c r="D170" s="45"/>
      <c r="E170" s="45"/>
      <c r="F170" s="45"/>
      <c r="G170" s="45"/>
      <c r="H170" s="45"/>
      <c r="I170" s="36"/>
      <c r="J170" s="45"/>
      <c r="K170" s="45"/>
      <c r="L170" s="45"/>
      <c r="M170" s="45"/>
      <c r="N170" s="45"/>
      <c r="O170" s="45"/>
      <c r="P170" s="45"/>
      <c r="Q170" s="36"/>
    </row>
    <row r="171" spans="1:17" hidden="1" x14ac:dyDescent="0.3">
      <c r="A171" s="36"/>
      <c r="B171" s="45"/>
      <c r="C171" s="45"/>
      <c r="D171" s="45"/>
      <c r="E171" s="45"/>
      <c r="F171" s="45"/>
      <c r="G171" s="45"/>
      <c r="H171" s="45"/>
      <c r="I171" s="36"/>
      <c r="J171" s="45"/>
      <c r="K171" s="45"/>
      <c r="L171" s="45"/>
      <c r="M171" s="45"/>
      <c r="N171" s="45"/>
      <c r="O171" s="45"/>
      <c r="P171" s="45"/>
      <c r="Q171" s="36"/>
    </row>
    <row r="172" spans="1:17" hidden="1" x14ac:dyDescent="0.3">
      <c r="A172" s="36"/>
      <c r="B172" s="45"/>
      <c r="C172" s="45"/>
      <c r="D172" s="45"/>
      <c r="E172" s="45"/>
      <c r="F172" s="45"/>
      <c r="G172" s="45"/>
      <c r="H172" s="45"/>
      <c r="I172" s="36"/>
      <c r="J172" s="45"/>
      <c r="K172" s="45"/>
      <c r="L172" s="45"/>
      <c r="M172" s="45"/>
      <c r="N172" s="45"/>
      <c r="O172" s="45"/>
      <c r="P172" s="45"/>
      <c r="Q172" s="36"/>
    </row>
    <row r="173" spans="1:17" hidden="1" x14ac:dyDescent="0.3">
      <c r="A173" s="36"/>
      <c r="B173" s="45"/>
      <c r="C173" s="45"/>
      <c r="D173" s="45"/>
      <c r="E173" s="45"/>
      <c r="F173" s="45"/>
      <c r="G173" s="45"/>
      <c r="H173" s="45"/>
      <c r="I173" s="36"/>
      <c r="J173" s="45"/>
      <c r="K173" s="45"/>
      <c r="L173" s="45"/>
      <c r="M173" s="45"/>
      <c r="N173" s="45"/>
      <c r="O173" s="45"/>
      <c r="P173" s="45"/>
      <c r="Q173" s="36"/>
    </row>
    <row r="174" spans="1:17" hidden="1" x14ac:dyDescent="0.3">
      <c r="A174" s="36"/>
      <c r="B174" s="45"/>
      <c r="C174" s="45"/>
      <c r="D174" s="45"/>
      <c r="E174" s="45"/>
      <c r="F174" s="45"/>
      <c r="G174" s="45"/>
      <c r="H174" s="45"/>
      <c r="I174" s="36"/>
      <c r="J174" s="45"/>
      <c r="K174" s="45"/>
      <c r="L174" s="45"/>
      <c r="M174" s="45"/>
      <c r="N174" s="45"/>
      <c r="O174" s="45"/>
      <c r="P174" s="45"/>
      <c r="Q174" s="36"/>
    </row>
    <row r="175" spans="1:17" hidden="1" x14ac:dyDescent="0.3">
      <c r="A175" s="36"/>
      <c r="B175" s="45"/>
      <c r="C175" s="45"/>
      <c r="D175" s="45"/>
      <c r="E175" s="45"/>
      <c r="F175" s="45"/>
      <c r="G175" s="45"/>
      <c r="H175" s="45"/>
      <c r="I175" s="36"/>
      <c r="J175" s="45"/>
      <c r="K175" s="45"/>
      <c r="L175" s="45"/>
      <c r="M175" s="45"/>
      <c r="N175" s="45"/>
      <c r="O175" s="45"/>
      <c r="P175" s="45"/>
      <c r="Q175" s="36"/>
    </row>
    <row r="176" spans="1:17" hidden="1" x14ac:dyDescent="0.3">
      <c r="A176" s="36"/>
      <c r="B176" s="45"/>
      <c r="C176" s="45"/>
      <c r="D176" s="45"/>
      <c r="E176" s="45"/>
      <c r="F176" s="45"/>
      <c r="G176" s="45"/>
      <c r="H176" s="45"/>
      <c r="I176" s="36"/>
      <c r="J176" s="45"/>
      <c r="K176" s="45"/>
      <c r="L176" s="45"/>
      <c r="M176" s="45"/>
      <c r="N176" s="45"/>
      <c r="O176" s="45"/>
      <c r="P176" s="45"/>
      <c r="Q176" s="36"/>
    </row>
    <row r="177" spans="1:17" hidden="1" x14ac:dyDescent="0.3">
      <c r="A177" s="36"/>
      <c r="B177" s="45"/>
      <c r="C177" s="45"/>
      <c r="D177" s="45"/>
      <c r="E177" s="45"/>
      <c r="F177" s="45"/>
      <c r="G177" s="45"/>
      <c r="H177" s="45"/>
      <c r="I177" s="36"/>
      <c r="J177" s="45"/>
      <c r="K177" s="45"/>
      <c r="L177" s="45"/>
      <c r="M177" s="45"/>
      <c r="N177" s="45"/>
      <c r="O177" s="45"/>
      <c r="P177" s="45"/>
      <c r="Q177" s="36"/>
    </row>
    <row r="178" spans="1:17" hidden="1" x14ac:dyDescent="0.3">
      <c r="A178" s="36"/>
      <c r="B178" s="45"/>
      <c r="C178" s="45"/>
      <c r="D178" s="45"/>
      <c r="E178" s="45"/>
      <c r="F178" s="45"/>
      <c r="G178" s="45"/>
      <c r="H178" s="45"/>
      <c r="I178" s="36"/>
      <c r="J178" s="45"/>
      <c r="K178" s="45"/>
      <c r="L178" s="45"/>
      <c r="M178" s="45"/>
      <c r="N178" s="45"/>
      <c r="O178" s="45"/>
      <c r="P178" s="45"/>
      <c r="Q178" s="36"/>
    </row>
    <row r="179" spans="1:17" hidden="1" x14ac:dyDescent="0.3">
      <c r="A179" s="36"/>
      <c r="B179" s="45"/>
      <c r="C179" s="45"/>
      <c r="D179" s="45"/>
      <c r="E179" s="45"/>
      <c r="F179" s="45"/>
      <c r="G179" s="45"/>
      <c r="H179" s="45"/>
      <c r="I179" s="36"/>
      <c r="J179" s="45"/>
      <c r="K179" s="45"/>
      <c r="L179" s="45"/>
      <c r="M179" s="45"/>
      <c r="N179" s="45"/>
      <c r="O179" s="45"/>
      <c r="P179" s="45"/>
      <c r="Q179" s="36"/>
    </row>
    <row r="180" spans="1:17" hidden="1" x14ac:dyDescent="0.3">
      <c r="A180" s="36"/>
      <c r="B180" s="45"/>
      <c r="C180" s="45"/>
      <c r="D180" s="45"/>
      <c r="E180" s="45"/>
      <c r="F180" s="29" t="s">
        <v>23</v>
      </c>
      <c r="G180" s="30">
        <f>SUM(C167:H167)</f>
        <v>4</v>
      </c>
      <c r="H180" s="29" t="s">
        <v>24</v>
      </c>
      <c r="I180" s="46"/>
      <c r="J180" s="45"/>
      <c r="K180" s="45"/>
      <c r="L180" s="45"/>
      <c r="M180" s="45"/>
      <c r="N180" s="29" t="s">
        <v>23</v>
      </c>
      <c r="O180" s="30">
        <f>SUM(K167:P167)</f>
        <v>4</v>
      </c>
      <c r="P180" s="29" t="s">
        <v>24</v>
      </c>
      <c r="Q180" s="36"/>
    </row>
    <row r="181" spans="1:17" hidden="1" x14ac:dyDescent="0.3">
      <c r="A181" s="36"/>
      <c r="B181" s="36"/>
      <c r="C181" s="36"/>
      <c r="D181" s="36"/>
      <c r="E181" s="36"/>
      <c r="F181" s="36"/>
      <c r="G181" s="46"/>
      <c r="H181" s="101"/>
      <c r="I181" s="46"/>
      <c r="J181" s="36"/>
      <c r="K181" s="36"/>
      <c r="L181" s="36"/>
      <c r="M181" s="36"/>
      <c r="N181" s="36"/>
      <c r="O181" s="37"/>
      <c r="P181" s="101"/>
      <c r="Q181" s="36"/>
    </row>
    <row r="182" spans="1:17" hidden="1" x14ac:dyDescent="0.3">
      <c r="A182" s="36"/>
      <c r="B182" s="36"/>
      <c r="C182" s="36"/>
      <c r="D182" s="36"/>
      <c r="E182" s="36"/>
      <c r="F182" s="36"/>
      <c r="G182" s="46"/>
      <c r="H182" s="101"/>
      <c r="I182" s="46"/>
      <c r="J182" s="36"/>
      <c r="K182" s="36"/>
      <c r="L182" s="36"/>
      <c r="M182" s="36"/>
      <c r="N182" s="36"/>
      <c r="O182" s="37"/>
      <c r="P182" s="101"/>
      <c r="Q182" s="36"/>
    </row>
    <row r="183" spans="1:17" ht="18.75" hidden="1" x14ac:dyDescent="0.3">
      <c r="A183" s="36"/>
      <c r="B183" s="106">
        <f>'REKOD PRESTASI MURID'!Y16</f>
        <v>0</v>
      </c>
      <c r="C183" s="106" t="s">
        <v>94</v>
      </c>
      <c r="D183" s="106"/>
      <c r="E183" s="106"/>
      <c r="F183" s="106"/>
      <c r="G183" s="106"/>
      <c r="H183" s="106"/>
      <c r="I183" s="46"/>
      <c r="J183" s="41">
        <f>'REKOD PRESTASI MURID'!Z16</f>
        <v>0</v>
      </c>
      <c r="K183" s="9" t="s">
        <v>95</v>
      </c>
      <c r="L183" s="9"/>
      <c r="M183" s="9"/>
      <c r="N183" s="44"/>
      <c r="O183" s="43"/>
      <c r="P183" s="38"/>
      <c r="Q183" s="36"/>
    </row>
    <row r="184" spans="1:17" hidden="1" x14ac:dyDescent="0.3">
      <c r="A184" s="36"/>
      <c r="B184" s="28" t="s">
        <v>12</v>
      </c>
      <c r="C184" s="27" t="s">
        <v>17</v>
      </c>
      <c r="D184" s="27" t="s">
        <v>18</v>
      </c>
      <c r="E184" s="27" t="s">
        <v>19</v>
      </c>
      <c r="F184" s="27" t="s">
        <v>20</v>
      </c>
      <c r="G184" s="27" t="s">
        <v>21</v>
      </c>
      <c r="H184" s="27" t="s">
        <v>22</v>
      </c>
      <c r="I184" s="36"/>
      <c r="J184" s="28" t="s">
        <v>12</v>
      </c>
      <c r="K184" s="27" t="s">
        <v>17</v>
      </c>
      <c r="L184" s="27" t="s">
        <v>18</v>
      </c>
      <c r="M184" s="27" t="s">
        <v>19</v>
      </c>
      <c r="N184" s="27" t="s">
        <v>20</v>
      </c>
      <c r="O184" s="27" t="s">
        <v>21</v>
      </c>
      <c r="P184" s="27" t="s">
        <v>22</v>
      </c>
      <c r="Q184" s="36"/>
    </row>
    <row r="185" spans="1:17" hidden="1" x14ac:dyDescent="0.3">
      <c r="A185" s="36"/>
      <c r="B185" s="25" t="s">
        <v>16</v>
      </c>
      <c r="C185" s="25">
        <f>COUNTIF('REKOD PRESTASI MURID'!$R$17:$R$70,1)</f>
        <v>0</v>
      </c>
      <c r="D185" s="25">
        <f>COUNTIF('REKOD PRESTASI MURID'!$R$17:$R$70,2)</f>
        <v>0</v>
      </c>
      <c r="E185" s="25">
        <f>COUNTIF('REKOD PRESTASI MURID'!$R$17:$R$70,3)</f>
        <v>0</v>
      </c>
      <c r="F185" s="25">
        <f>COUNTIF('REKOD PRESTASI MURID'!$R$17:$R$70,4)</f>
        <v>0</v>
      </c>
      <c r="G185" s="25">
        <f>COUNTIF('REKOD PRESTASI MURID'!$R$17:$R$70,5)</f>
        <v>0</v>
      </c>
      <c r="H185" s="25">
        <f>COUNTIF('REKOD PRESTASI MURID'!$R$17:$R$70,6)</f>
        <v>0</v>
      </c>
      <c r="I185" s="36"/>
      <c r="J185" s="25" t="s">
        <v>16</v>
      </c>
      <c r="K185" s="25">
        <f>COUNTIF('REKOD PRESTASI MURID'!$S$17:$S$70,1)</f>
        <v>0</v>
      </c>
      <c r="L185" s="25">
        <f>COUNTIF('REKOD PRESTASI MURID'!$S$17:$S$70,2)</f>
        <v>0</v>
      </c>
      <c r="M185" s="25">
        <f>COUNTIF('REKOD PRESTASI MURID'!$S$17:$S$70,3)</f>
        <v>0</v>
      </c>
      <c r="N185" s="25">
        <f>COUNTIF('REKOD PRESTASI MURID'!$S$17:$S$70,4)</f>
        <v>0</v>
      </c>
      <c r="O185" s="25">
        <f>COUNTIF('REKOD PRESTASI MURID'!$S$17:$S$70,5)</f>
        <v>0</v>
      </c>
      <c r="P185" s="25">
        <f>COUNTIF('REKOD PRESTASI MURID'!$S$17:$S$70,6)</f>
        <v>0</v>
      </c>
      <c r="Q185" s="36"/>
    </row>
    <row r="186" spans="1:17" hidden="1" x14ac:dyDescent="0.3">
      <c r="A186" s="36"/>
      <c r="B186" s="45"/>
      <c r="C186" s="45"/>
      <c r="D186" s="45"/>
      <c r="E186" s="45"/>
      <c r="F186" s="45"/>
      <c r="G186" s="45"/>
      <c r="H186" s="45"/>
      <c r="I186" s="36"/>
      <c r="J186" s="45"/>
      <c r="K186" s="45"/>
      <c r="L186" s="45"/>
      <c r="M186" s="45"/>
      <c r="N186" s="45"/>
      <c r="O186" s="45"/>
      <c r="P186" s="45"/>
      <c r="Q186" s="36"/>
    </row>
    <row r="187" spans="1:17" hidden="1" x14ac:dyDescent="0.3">
      <c r="A187" s="36"/>
      <c r="B187" s="45"/>
      <c r="C187" s="45"/>
      <c r="D187" s="45"/>
      <c r="E187" s="45"/>
      <c r="F187" s="45"/>
      <c r="G187" s="45"/>
      <c r="H187" s="45"/>
      <c r="I187" s="36"/>
      <c r="J187" s="45"/>
      <c r="K187" s="45"/>
      <c r="L187" s="45"/>
      <c r="M187" s="45"/>
      <c r="N187" s="45"/>
      <c r="O187" s="45"/>
      <c r="P187" s="45"/>
      <c r="Q187" s="36"/>
    </row>
    <row r="188" spans="1:17" hidden="1" x14ac:dyDescent="0.3">
      <c r="A188" s="36"/>
      <c r="B188" s="45"/>
      <c r="C188" s="45"/>
      <c r="D188" s="45"/>
      <c r="E188" s="45"/>
      <c r="F188" s="45"/>
      <c r="G188" s="45"/>
      <c r="H188" s="45"/>
      <c r="I188" s="36"/>
      <c r="J188" s="45"/>
      <c r="K188" s="45"/>
      <c r="L188" s="45"/>
      <c r="M188" s="45"/>
      <c r="N188" s="45"/>
      <c r="O188" s="45"/>
      <c r="P188" s="45"/>
      <c r="Q188" s="36"/>
    </row>
    <row r="189" spans="1:17" hidden="1" x14ac:dyDescent="0.3">
      <c r="A189" s="36"/>
      <c r="B189" s="45"/>
      <c r="C189" s="45"/>
      <c r="D189" s="45"/>
      <c r="E189" s="45"/>
      <c r="F189" s="45"/>
      <c r="G189" s="45"/>
      <c r="H189" s="45"/>
      <c r="I189" s="36"/>
      <c r="J189" s="45"/>
      <c r="K189" s="45"/>
      <c r="L189" s="45"/>
      <c r="M189" s="45"/>
      <c r="N189" s="45"/>
      <c r="O189" s="45"/>
      <c r="P189" s="45"/>
      <c r="Q189" s="36"/>
    </row>
    <row r="190" spans="1:17" hidden="1" x14ac:dyDescent="0.3">
      <c r="A190" s="36"/>
      <c r="B190" s="45"/>
      <c r="C190" s="45"/>
      <c r="D190" s="45"/>
      <c r="E190" s="45"/>
      <c r="F190" s="45"/>
      <c r="G190" s="45"/>
      <c r="H190" s="45"/>
      <c r="I190" s="36"/>
      <c r="J190" s="45"/>
      <c r="K190" s="45"/>
      <c r="L190" s="45"/>
      <c r="M190" s="45"/>
      <c r="N190" s="45"/>
      <c r="O190" s="45"/>
      <c r="P190" s="45"/>
      <c r="Q190" s="36"/>
    </row>
    <row r="191" spans="1:17" hidden="1" x14ac:dyDescent="0.3">
      <c r="A191" s="36"/>
      <c r="B191" s="45"/>
      <c r="C191" s="45"/>
      <c r="D191" s="45"/>
      <c r="E191" s="45"/>
      <c r="F191" s="45"/>
      <c r="G191" s="45"/>
      <c r="H191" s="45"/>
      <c r="I191" s="36"/>
      <c r="J191" s="45"/>
      <c r="K191" s="45"/>
      <c r="L191" s="45"/>
      <c r="M191" s="45"/>
      <c r="N191" s="45"/>
      <c r="O191" s="45"/>
      <c r="P191" s="45"/>
      <c r="Q191" s="36"/>
    </row>
    <row r="192" spans="1:17" hidden="1" x14ac:dyDescent="0.3">
      <c r="A192" s="36"/>
      <c r="B192" s="45"/>
      <c r="C192" s="45"/>
      <c r="D192" s="45"/>
      <c r="E192" s="45"/>
      <c r="F192" s="45"/>
      <c r="G192" s="45"/>
      <c r="H192" s="45"/>
      <c r="I192" s="36"/>
      <c r="J192" s="45"/>
      <c r="K192" s="45"/>
      <c r="L192" s="45"/>
      <c r="M192" s="45"/>
      <c r="N192" s="45"/>
      <c r="O192" s="45"/>
      <c r="P192" s="45"/>
      <c r="Q192" s="36"/>
    </row>
    <row r="193" spans="1:17" hidden="1" x14ac:dyDescent="0.3">
      <c r="A193" s="36"/>
      <c r="B193" s="45"/>
      <c r="C193" s="45"/>
      <c r="D193" s="45"/>
      <c r="E193" s="45"/>
      <c r="F193" s="45"/>
      <c r="G193" s="45"/>
      <c r="H193" s="45"/>
      <c r="I193" s="36"/>
      <c r="J193" s="45"/>
      <c r="K193" s="45"/>
      <c r="L193" s="45"/>
      <c r="M193" s="45"/>
      <c r="N193" s="45"/>
      <c r="O193" s="45"/>
      <c r="P193" s="45"/>
      <c r="Q193" s="36"/>
    </row>
    <row r="194" spans="1:17" hidden="1" x14ac:dyDescent="0.3">
      <c r="A194" s="36"/>
      <c r="B194" s="45"/>
      <c r="C194" s="45"/>
      <c r="D194" s="45"/>
      <c r="E194" s="45"/>
      <c r="F194" s="45"/>
      <c r="G194" s="45"/>
      <c r="H194" s="45"/>
      <c r="I194" s="36"/>
      <c r="J194" s="45"/>
      <c r="K194" s="45"/>
      <c r="L194" s="45"/>
      <c r="M194" s="45"/>
      <c r="N194" s="45"/>
      <c r="O194" s="45"/>
      <c r="P194" s="45"/>
      <c r="Q194" s="36"/>
    </row>
    <row r="195" spans="1:17" hidden="1" x14ac:dyDescent="0.3">
      <c r="A195" s="36"/>
      <c r="B195" s="45"/>
      <c r="C195" s="45"/>
      <c r="D195" s="45"/>
      <c r="E195" s="45"/>
      <c r="F195" s="45"/>
      <c r="G195" s="45"/>
      <c r="H195" s="45"/>
      <c r="I195" s="36"/>
      <c r="J195" s="45"/>
      <c r="K195" s="45"/>
      <c r="L195" s="45"/>
      <c r="M195" s="45"/>
      <c r="N195" s="45"/>
      <c r="O195" s="45"/>
      <c r="P195" s="45"/>
      <c r="Q195" s="36"/>
    </row>
    <row r="196" spans="1:17" hidden="1" x14ac:dyDescent="0.3">
      <c r="A196" s="36"/>
      <c r="B196" s="45"/>
      <c r="C196" s="45"/>
      <c r="D196" s="45"/>
      <c r="E196" s="45"/>
      <c r="F196" s="45"/>
      <c r="G196" s="45"/>
      <c r="H196" s="45"/>
      <c r="I196" s="36"/>
      <c r="J196" s="45"/>
      <c r="K196" s="45"/>
      <c r="L196" s="45"/>
      <c r="M196" s="45"/>
      <c r="N196" s="45"/>
      <c r="O196" s="45"/>
      <c r="P196" s="45"/>
      <c r="Q196" s="36"/>
    </row>
    <row r="197" spans="1:17" hidden="1" x14ac:dyDescent="0.3">
      <c r="A197" s="36"/>
      <c r="B197" s="45"/>
      <c r="C197" s="45"/>
      <c r="D197" s="45"/>
      <c r="E197" s="45"/>
      <c r="F197" s="45"/>
      <c r="G197" s="45"/>
      <c r="H197" s="45"/>
      <c r="I197" s="36"/>
      <c r="J197" s="45"/>
      <c r="K197" s="45"/>
      <c r="L197" s="45"/>
      <c r="M197" s="45"/>
      <c r="N197" s="45"/>
      <c r="O197" s="45"/>
      <c r="P197" s="45"/>
      <c r="Q197" s="36"/>
    </row>
    <row r="198" spans="1:17" hidden="1" x14ac:dyDescent="0.3">
      <c r="A198" s="36"/>
      <c r="B198" s="45"/>
      <c r="C198" s="45"/>
      <c r="D198" s="45"/>
      <c r="E198" s="45"/>
      <c r="F198" s="29" t="s">
        <v>23</v>
      </c>
      <c r="G198" s="30">
        <f>SUM(C185:H185)</f>
        <v>0</v>
      </c>
      <c r="H198" s="29" t="s">
        <v>24</v>
      </c>
      <c r="I198" s="37"/>
      <c r="J198" s="45"/>
      <c r="K198" s="45"/>
      <c r="L198" s="45"/>
      <c r="M198" s="45"/>
      <c r="N198" s="29" t="s">
        <v>23</v>
      </c>
      <c r="O198" s="30">
        <f>SUM(K185:P185)</f>
        <v>0</v>
      </c>
      <c r="P198" s="29" t="s">
        <v>24</v>
      </c>
      <c r="Q198" s="37"/>
    </row>
    <row r="199" spans="1:17" hidden="1" x14ac:dyDescent="0.3">
      <c r="A199" s="36"/>
      <c r="B199" s="36"/>
      <c r="C199" s="36"/>
      <c r="D199" s="36"/>
      <c r="E199" s="36"/>
      <c r="F199" s="36"/>
      <c r="G199" s="37"/>
      <c r="H199" s="396"/>
      <c r="I199" s="37"/>
      <c r="J199" s="36"/>
      <c r="K199" s="36"/>
      <c r="L199" s="36"/>
      <c r="M199" s="36"/>
      <c r="N199" s="36"/>
      <c r="O199" s="37"/>
      <c r="P199" s="396"/>
      <c r="Q199" s="37"/>
    </row>
    <row r="200" spans="1:17" hidden="1" x14ac:dyDescent="0.3">
      <c r="A200" s="36"/>
      <c r="B200" s="40"/>
      <c r="C200" s="40"/>
      <c r="D200" s="40"/>
      <c r="E200" s="40"/>
      <c r="F200" s="40"/>
      <c r="G200" s="13"/>
      <c r="H200" s="392"/>
      <c r="I200" s="37"/>
      <c r="J200" s="36"/>
      <c r="K200" s="36"/>
      <c r="L200" s="36"/>
      <c r="M200" s="36"/>
      <c r="N200" s="36"/>
      <c r="O200" s="37"/>
      <c r="P200" s="392"/>
      <c r="Q200" s="37"/>
    </row>
    <row r="201" spans="1:17" ht="18.75" hidden="1" x14ac:dyDescent="0.3">
      <c r="A201" s="36"/>
      <c r="B201" s="41">
        <f>'REKOD PRESTASI MURID'!AA16</f>
        <v>0</v>
      </c>
      <c r="C201" s="9" t="s">
        <v>96</v>
      </c>
      <c r="D201" s="9"/>
      <c r="E201" s="9"/>
      <c r="F201" s="9"/>
      <c r="G201" s="9"/>
      <c r="H201" s="38"/>
      <c r="I201" s="37"/>
      <c r="J201" s="107" t="str">
        <f>'REKOD PRESTASI MURID'!AB14</f>
        <v>TAHAP PENGUASAAN KESELURUHAN</v>
      </c>
      <c r="K201" s="74"/>
      <c r="L201" s="74"/>
      <c r="M201" s="74"/>
      <c r="N201" s="74"/>
      <c r="O201" s="74"/>
      <c r="P201" s="75"/>
      <c r="Q201" s="37"/>
    </row>
    <row r="202" spans="1:17" hidden="1" x14ac:dyDescent="0.3">
      <c r="A202" s="36"/>
      <c r="B202" s="28" t="s">
        <v>12</v>
      </c>
      <c r="C202" s="27" t="s">
        <v>17</v>
      </c>
      <c r="D202" s="27" t="s">
        <v>18</v>
      </c>
      <c r="E202" s="27" t="s">
        <v>19</v>
      </c>
      <c r="F202" s="27" t="s">
        <v>20</v>
      </c>
      <c r="G202" s="27" t="s">
        <v>21</v>
      </c>
      <c r="H202" s="27" t="s">
        <v>22</v>
      </c>
      <c r="I202" s="36"/>
      <c r="J202" s="28" t="s">
        <v>12</v>
      </c>
      <c r="K202" s="27" t="s">
        <v>17</v>
      </c>
      <c r="L202" s="27" t="s">
        <v>18</v>
      </c>
      <c r="M202" s="27" t="s">
        <v>19</v>
      </c>
      <c r="N202" s="27" t="s">
        <v>20</v>
      </c>
      <c r="O202" s="27" t="s">
        <v>21</v>
      </c>
      <c r="P202" s="27" t="s">
        <v>22</v>
      </c>
      <c r="Q202" s="36"/>
    </row>
    <row r="203" spans="1:17" hidden="1" x14ac:dyDescent="0.3">
      <c r="A203" s="36"/>
      <c r="B203" s="25" t="s">
        <v>16</v>
      </c>
      <c r="C203" s="25">
        <f>COUNTIF('REKOD PRESTASI MURID'!$T$17:$T$70,1)</f>
        <v>0</v>
      </c>
      <c r="D203" s="25">
        <f>COUNTIF('REKOD PRESTASI MURID'!$T$17:$T$70,2)</f>
        <v>0</v>
      </c>
      <c r="E203" s="25">
        <f>COUNTIF('REKOD PRESTASI MURID'!$T$17:$T$70,3)</f>
        <v>0</v>
      </c>
      <c r="F203" s="25">
        <f>COUNTIF('REKOD PRESTASI MURID'!$T$17:$T$70,4)</f>
        <v>0</v>
      </c>
      <c r="G203" s="25">
        <f>COUNTIF('REKOD PRESTASI MURID'!$T$17:$T$70,5)</f>
        <v>0</v>
      </c>
      <c r="H203" s="25">
        <f>COUNTIF('REKOD PRESTASI MURID'!$T$17:$T$70,6)</f>
        <v>0</v>
      </c>
      <c r="I203" s="36"/>
      <c r="J203" s="25" t="s">
        <v>16</v>
      </c>
      <c r="K203" s="25">
        <f>COUNTIF('REKOD PRESTASI MURID'!$AB$17:$AB$70,1)</f>
        <v>0</v>
      </c>
      <c r="L203" s="25">
        <f>COUNTIF('REKOD PRESTASI MURID'!$AB$17:$AB$70,2)</f>
        <v>0</v>
      </c>
      <c r="M203" s="25">
        <f>COUNTIF('REKOD PRESTASI MURID'!$AB$17:$AB$70,3)</f>
        <v>0</v>
      </c>
      <c r="N203" s="25">
        <f>COUNTIF('REKOD PRESTASI MURID'!$AB$17:$AB$70,4)</f>
        <v>0</v>
      </c>
      <c r="O203" s="25">
        <f>COUNTIF('REKOD PRESTASI MURID'!$AB$17:$AB$70,5)</f>
        <v>0</v>
      </c>
      <c r="P203" s="25">
        <f>COUNTIF('REKOD PRESTASI MURID'!$AB$17:$AB$70,6)</f>
        <v>0</v>
      </c>
      <c r="Q203" s="36"/>
    </row>
    <row r="204" spans="1:17" hidden="1" x14ac:dyDescent="0.3">
      <c r="A204" s="36"/>
      <c r="B204" s="45"/>
      <c r="C204" s="45"/>
      <c r="D204" s="45"/>
      <c r="E204" s="45"/>
      <c r="F204" s="45"/>
      <c r="G204" s="45"/>
      <c r="H204" s="45"/>
      <c r="I204" s="36"/>
      <c r="J204" s="45"/>
      <c r="K204" s="45"/>
      <c r="L204" s="45"/>
      <c r="M204" s="45"/>
      <c r="N204" s="45"/>
      <c r="O204" s="45"/>
      <c r="P204" s="45"/>
      <c r="Q204" s="36"/>
    </row>
    <row r="205" spans="1:17" hidden="1" x14ac:dyDescent="0.3">
      <c r="A205" s="36"/>
      <c r="B205" s="45"/>
      <c r="C205" s="45"/>
      <c r="D205" s="45"/>
      <c r="E205" s="45"/>
      <c r="F205" s="45"/>
      <c r="G205" s="45"/>
      <c r="H205" s="45"/>
      <c r="I205" s="36"/>
      <c r="J205" s="45"/>
      <c r="K205" s="45"/>
      <c r="L205" s="45"/>
      <c r="M205" s="45"/>
      <c r="N205" s="26"/>
      <c r="O205" s="26"/>
      <c r="P205" s="26"/>
      <c r="Q205" s="36"/>
    </row>
    <row r="206" spans="1:17" hidden="1" x14ac:dyDescent="0.3">
      <c r="A206" s="36"/>
      <c r="B206" s="45"/>
      <c r="C206" s="45"/>
      <c r="D206" s="45"/>
      <c r="E206" s="45"/>
      <c r="F206" s="45"/>
      <c r="G206" s="45"/>
      <c r="H206" s="45"/>
      <c r="I206" s="36"/>
      <c r="J206" s="45"/>
      <c r="K206" s="45"/>
      <c r="L206" s="45"/>
      <c r="M206" s="45"/>
      <c r="N206" s="26"/>
      <c r="O206" s="26"/>
      <c r="P206" s="26"/>
      <c r="Q206" s="36"/>
    </row>
    <row r="207" spans="1:17" hidden="1" x14ac:dyDescent="0.3">
      <c r="A207" s="36"/>
      <c r="B207" s="45"/>
      <c r="C207" s="45"/>
      <c r="D207" s="45"/>
      <c r="E207" s="45"/>
      <c r="F207" s="45"/>
      <c r="G207" s="45"/>
      <c r="H207" s="45"/>
      <c r="I207" s="36"/>
      <c r="J207" s="45"/>
      <c r="K207" s="45"/>
      <c r="L207" s="45"/>
      <c r="M207" s="45"/>
      <c r="N207" s="26"/>
      <c r="O207" s="26"/>
      <c r="P207" s="26"/>
      <c r="Q207" s="36"/>
    </row>
    <row r="208" spans="1:17" hidden="1" x14ac:dyDescent="0.3">
      <c r="A208" s="36"/>
      <c r="B208" s="45"/>
      <c r="C208" s="45"/>
      <c r="D208" s="45"/>
      <c r="E208" s="45"/>
      <c r="F208" s="45"/>
      <c r="G208" s="45"/>
      <c r="H208" s="45"/>
      <c r="I208" s="36"/>
      <c r="J208" s="45"/>
      <c r="K208" s="45"/>
      <c r="L208" s="45"/>
      <c r="M208" s="45"/>
      <c r="N208" s="26"/>
      <c r="O208" s="26"/>
      <c r="P208" s="26"/>
      <c r="Q208" s="36"/>
    </row>
    <row r="209" spans="1:17" hidden="1" x14ac:dyDescent="0.3">
      <c r="A209" s="36"/>
      <c r="B209" s="45"/>
      <c r="C209" s="45"/>
      <c r="D209" s="45"/>
      <c r="E209" s="45"/>
      <c r="F209" s="45"/>
      <c r="G209" s="45"/>
      <c r="H209" s="45"/>
      <c r="I209" s="36"/>
      <c r="J209" s="45"/>
      <c r="K209" s="45"/>
      <c r="L209" s="45"/>
      <c r="M209" s="45"/>
      <c r="N209" s="26"/>
      <c r="O209" s="26"/>
      <c r="P209" s="26"/>
      <c r="Q209" s="36"/>
    </row>
    <row r="210" spans="1:17" hidden="1" x14ac:dyDescent="0.3">
      <c r="A210" s="36"/>
      <c r="B210" s="45"/>
      <c r="C210" s="45"/>
      <c r="D210" s="45"/>
      <c r="E210" s="45"/>
      <c r="F210" s="45"/>
      <c r="G210" s="45"/>
      <c r="H210" s="45"/>
      <c r="I210" s="36"/>
      <c r="J210" s="45"/>
      <c r="K210" s="45"/>
      <c r="L210" s="45"/>
      <c r="M210" s="45"/>
      <c r="N210" s="26"/>
      <c r="O210" s="26"/>
      <c r="P210" s="26"/>
      <c r="Q210" s="36"/>
    </row>
    <row r="211" spans="1:17" hidden="1" x14ac:dyDescent="0.3">
      <c r="A211" s="36"/>
      <c r="B211" s="45"/>
      <c r="C211" s="45"/>
      <c r="D211" s="45"/>
      <c r="E211" s="45"/>
      <c r="F211" s="45"/>
      <c r="G211" s="45"/>
      <c r="H211" s="45"/>
      <c r="I211" s="36"/>
      <c r="J211" s="45"/>
      <c r="K211" s="45"/>
      <c r="L211" s="45"/>
      <c r="M211" s="45"/>
      <c r="N211" s="26"/>
      <c r="O211" s="26"/>
      <c r="P211" s="26"/>
      <c r="Q211" s="36"/>
    </row>
    <row r="212" spans="1:17" hidden="1" x14ac:dyDescent="0.3">
      <c r="A212" s="36"/>
      <c r="B212" s="45"/>
      <c r="C212" s="45"/>
      <c r="D212" s="45"/>
      <c r="E212" s="45"/>
      <c r="F212" s="45"/>
      <c r="G212" s="45"/>
      <c r="H212" s="45"/>
      <c r="I212" s="36"/>
      <c r="J212" s="45"/>
      <c r="K212" s="45"/>
      <c r="L212" s="45"/>
      <c r="M212" s="45"/>
      <c r="N212" s="26"/>
      <c r="O212" s="26"/>
      <c r="P212" s="26"/>
      <c r="Q212" s="36"/>
    </row>
    <row r="213" spans="1:17" hidden="1" x14ac:dyDescent="0.3">
      <c r="A213" s="36"/>
      <c r="B213" s="45"/>
      <c r="C213" s="45"/>
      <c r="D213" s="45"/>
      <c r="E213" s="45"/>
      <c r="F213" s="45"/>
      <c r="G213" s="45"/>
      <c r="H213" s="45"/>
      <c r="I213" s="36"/>
      <c r="J213" s="45"/>
      <c r="K213" s="45"/>
      <c r="L213" s="45"/>
      <c r="M213" s="45"/>
      <c r="N213" s="45"/>
      <c r="O213" s="45"/>
      <c r="P213" s="45"/>
      <c r="Q213" s="36"/>
    </row>
    <row r="214" spans="1:17" hidden="1" x14ac:dyDescent="0.3">
      <c r="A214" s="36"/>
      <c r="B214" s="45"/>
      <c r="C214" s="45"/>
      <c r="D214" s="45"/>
      <c r="E214" s="45"/>
      <c r="F214" s="45"/>
      <c r="G214" s="45"/>
      <c r="H214" s="45"/>
      <c r="I214" s="36"/>
      <c r="J214" s="45"/>
      <c r="K214" s="45"/>
      <c r="L214" s="45"/>
      <c r="M214" s="45"/>
      <c r="N214" s="45"/>
      <c r="O214" s="45"/>
      <c r="P214" s="45"/>
      <c r="Q214" s="36"/>
    </row>
    <row r="215" spans="1:17" hidden="1" x14ac:dyDescent="0.3">
      <c r="A215" s="36"/>
      <c r="B215" s="45"/>
      <c r="C215" s="45"/>
      <c r="D215" s="45"/>
      <c r="E215" s="45"/>
      <c r="F215" s="45"/>
      <c r="G215" s="45"/>
      <c r="H215" s="45"/>
      <c r="I215" s="36"/>
      <c r="J215" s="45"/>
      <c r="K215" s="45"/>
      <c r="L215" s="45"/>
      <c r="M215" s="45"/>
      <c r="N215" s="45"/>
      <c r="O215" s="45"/>
      <c r="P215" s="45"/>
      <c r="Q215" s="36"/>
    </row>
    <row r="216" spans="1:17" hidden="1" x14ac:dyDescent="0.3">
      <c r="A216" s="36"/>
      <c r="B216" s="45"/>
      <c r="C216" s="45"/>
      <c r="D216" s="45"/>
      <c r="E216" s="45"/>
      <c r="F216" s="29" t="s">
        <v>23</v>
      </c>
      <c r="G216" s="30">
        <f>SUM(C203:H203)</f>
        <v>0</v>
      </c>
      <c r="H216" s="29" t="s">
        <v>24</v>
      </c>
      <c r="I216" s="37"/>
      <c r="J216" s="45"/>
      <c r="K216" s="45"/>
      <c r="L216" s="45"/>
      <c r="M216" s="45"/>
      <c r="N216" s="29" t="s">
        <v>23</v>
      </c>
      <c r="O216" s="30">
        <f>SUM(K203:P203)</f>
        <v>0</v>
      </c>
      <c r="P216" s="29" t="s">
        <v>24</v>
      </c>
      <c r="Q216" s="36"/>
    </row>
    <row r="217" spans="1:17" hidden="1" x14ac:dyDescent="0.3">
      <c r="A217" s="40"/>
      <c r="B217" s="40"/>
      <c r="C217" s="40"/>
      <c r="D217" s="40"/>
      <c r="E217" s="40"/>
      <c r="F217" s="40"/>
      <c r="G217" s="13"/>
      <c r="H217" s="393"/>
      <c r="I217" s="13"/>
      <c r="J217" s="40"/>
      <c r="K217" s="40"/>
      <c r="L217" s="40"/>
      <c r="M217" s="40"/>
      <c r="N217" s="40"/>
      <c r="O217" s="13"/>
      <c r="P217" s="393"/>
      <c r="Q217" s="40"/>
    </row>
    <row r="218" spans="1:17" hidden="1" x14ac:dyDescent="0.3">
      <c r="A218" s="40"/>
      <c r="B218" s="40"/>
      <c r="C218" s="40"/>
      <c r="D218" s="40"/>
      <c r="E218" s="40"/>
      <c r="F218" s="40"/>
      <c r="G218" s="13"/>
      <c r="H218" s="393"/>
      <c r="I218" s="13"/>
      <c r="J218" s="40"/>
      <c r="K218" s="40"/>
      <c r="L218" s="40"/>
      <c r="M218" s="40"/>
      <c r="N218" s="40"/>
      <c r="O218" s="13"/>
      <c r="P218" s="393"/>
      <c r="Q218" s="40"/>
    </row>
    <row r="219" spans="1:17" ht="18.75" hidden="1" x14ac:dyDescent="0.3">
      <c r="A219" s="40"/>
      <c r="B219" s="41">
        <f>'REKOD PRESTASI MURID'!AC16</f>
        <v>0</v>
      </c>
      <c r="C219" s="9" t="s">
        <v>97</v>
      </c>
      <c r="D219" s="9"/>
      <c r="E219" s="9"/>
      <c r="F219" s="9"/>
      <c r="G219" s="9"/>
      <c r="H219" s="8"/>
      <c r="I219" s="13"/>
      <c r="J219" s="41">
        <f>'REKOD PRESTASI MURID'!AD16</f>
        <v>0</v>
      </c>
      <c r="K219" s="9" t="s">
        <v>98</v>
      </c>
      <c r="L219" s="9"/>
      <c r="M219" s="9"/>
      <c r="N219" s="9"/>
      <c r="O219" s="9"/>
      <c r="P219" s="18"/>
      <c r="Q219" s="40"/>
    </row>
    <row r="220" spans="1:17" hidden="1" x14ac:dyDescent="0.3">
      <c r="A220" s="36"/>
      <c r="B220" s="28" t="s">
        <v>12</v>
      </c>
      <c r="C220" s="27" t="s">
        <v>17</v>
      </c>
      <c r="D220" s="27" t="s">
        <v>18</v>
      </c>
      <c r="E220" s="27" t="s">
        <v>19</v>
      </c>
      <c r="F220" s="27" t="s">
        <v>20</v>
      </c>
      <c r="G220" s="27" t="s">
        <v>21</v>
      </c>
      <c r="H220" s="27" t="s">
        <v>22</v>
      </c>
      <c r="I220" s="36"/>
      <c r="J220" s="28" t="s">
        <v>12</v>
      </c>
      <c r="K220" s="27" t="s">
        <v>17</v>
      </c>
      <c r="L220" s="27" t="s">
        <v>18</v>
      </c>
      <c r="M220" s="27" t="s">
        <v>19</v>
      </c>
      <c r="N220" s="27" t="s">
        <v>20</v>
      </c>
      <c r="O220" s="27" t="s">
        <v>21</v>
      </c>
      <c r="P220" s="27" t="s">
        <v>22</v>
      </c>
      <c r="Q220" s="36"/>
    </row>
    <row r="221" spans="1:17" hidden="1" x14ac:dyDescent="0.3">
      <c r="A221" s="36"/>
      <c r="B221" s="25" t="s">
        <v>16</v>
      </c>
      <c r="C221" s="25">
        <f>COUNTIF('REKOD PRESTASI MURID'!$V$17:$V$70,1)</f>
        <v>0</v>
      </c>
      <c r="D221" s="25">
        <f>COUNTIF('REKOD PRESTASI MURID'!$V$17:$V$70,2)</f>
        <v>0</v>
      </c>
      <c r="E221" s="25">
        <f>COUNTIF('REKOD PRESTASI MURID'!$V$17:$V$70,3)</f>
        <v>0</v>
      </c>
      <c r="F221" s="25">
        <f>COUNTIF('REKOD PRESTASI MURID'!$V$17:$V$70,4)</f>
        <v>0</v>
      </c>
      <c r="G221" s="25">
        <f>COUNTIF('REKOD PRESTASI MURID'!$V$17:$V$70,5)</f>
        <v>0</v>
      </c>
      <c r="H221" s="25">
        <f>COUNTIF('REKOD PRESTASI MURID'!$V$17:$V$70,6)</f>
        <v>0</v>
      </c>
      <c r="I221" s="36"/>
      <c r="J221" s="25" t="s">
        <v>16</v>
      </c>
      <c r="K221" s="25">
        <f>COUNTIF('REKOD PRESTASI MURID'!$W$17:$W$70,1)</f>
        <v>0</v>
      </c>
      <c r="L221" s="25">
        <f>COUNTIF('REKOD PRESTASI MURID'!$W$17:$W$70,2)</f>
        <v>0</v>
      </c>
      <c r="M221" s="25">
        <f>COUNTIF('REKOD PRESTASI MURID'!$W$17:$W$70,3)</f>
        <v>0</v>
      </c>
      <c r="N221" s="25">
        <f>COUNTIF('REKOD PRESTASI MURID'!$W$17:$W$70,4)</f>
        <v>0</v>
      </c>
      <c r="O221" s="25">
        <f>COUNTIF('REKOD PRESTASI MURID'!$W$17:$W$70,5)</f>
        <v>0</v>
      </c>
      <c r="P221" s="25">
        <f>COUNTIF('REKOD PRESTASI MURID'!$W$17:$W$70,6)</f>
        <v>0</v>
      </c>
      <c r="Q221" s="36"/>
    </row>
    <row r="222" spans="1:17" hidden="1" x14ac:dyDescent="0.3">
      <c r="A222" s="36"/>
      <c r="B222" s="45"/>
      <c r="C222" s="45"/>
      <c r="D222" s="45"/>
      <c r="E222" s="45"/>
      <c r="F222" s="45"/>
      <c r="G222" s="45"/>
      <c r="H222" s="45"/>
      <c r="I222" s="36"/>
      <c r="J222" s="45"/>
      <c r="K222" s="45"/>
      <c r="L222" s="45"/>
      <c r="M222" s="45"/>
      <c r="N222" s="45"/>
      <c r="O222" s="45"/>
      <c r="P222" s="45"/>
      <c r="Q222" s="36"/>
    </row>
    <row r="223" spans="1:17" hidden="1" x14ac:dyDescent="0.3">
      <c r="A223" s="36"/>
      <c r="B223" s="45"/>
      <c r="C223" s="45"/>
      <c r="D223" s="45"/>
      <c r="E223" s="45"/>
      <c r="F223" s="45"/>
      <c r="G223" s="45"/>
      <c r="H223" s="45"/>
      <c r="I223" s="36"/>
      <c r="J223" s="45"/>
      <c r="K223" s="45"/>
      <c r="L223" s="45"/>
      <c r="M223" s="45"/>
      <c r="N223" s="45"/>
      <c r="O223" s="45"/>
      <c r="P223" s="45"/>
      <c r="Q223" s="36"/>
    </row>
    <row r="224" spans="1:17" hidden="1" x14ac:dyDescent="0.3">
      <c r="A224" s="36"/>
      <c r="B224" s="45"/>
      <c r="C224" s="45"/>
      <c r="D224" s="45"/>
      <c r="E224" s="45"/>
      <c r="F224" s="45"/>
      <c r="G224" s="45"/>
      <c r="H224" s="45"/>
      <c r="I224" s="36"/>
      <c r="J224" s="45"/>
      <c r="K224" s="45"/>
      <c r="L224" s="45"/>
      <c r="M224" s="45"/>
      <c r="N224" s="45"/>
      <c r="O224" s="45"/>
      <c r="P224" s="45"/>
      <c r="Q224" s="36"/>
    </row>
    <row r="225" spans="1:17" hidden="1" x14ac:dyDescent="0.3">
      <c r="A225" s="36"/>
      <c r="B225" s="45"/>
      <c r="C225" s="45"/>
      <c r="D225" s="45"/>
      <c r="E225" s="45"/>
      <c r="F225" s="45"/>
      <c r="G225" s="45"/>
      <c r="H225" s="45"/>
      <c r="I225" s="36"/>
      <c r="J225" s="45"/>
      <c r="K225" s="45"/>
      <c r="L225" s="45"/>
      <c r="M225" s="45"/>
      <c r="N225" s="45"/>
      <c r="O225" s="45"/>
      <c r="P225" s="45"/>
      <c r="Q225" s="36"/>
    </row>
    <row r="226" spans="1:17" hidden="1" x14ac:dyDescent="0.3">
      <c r="A226" s="36"/>
      <c r="B226" s="45"/>
      <c r="C226" s="45"/>
      <c r="D226" s="45"/>
      <c r="E226" s="45"/>
      <c r="F226" s="45"/>
      <c r="G226" s="45"/>
      <c r="H226" s="45"/>
      <c r="I226" s="36"/>
      <c r="J226" s="45"/>
      <c r="K226" s="45"/>
      <c r="L226" s="45"/>
      <c r="M226" s="45"/>
      <c r="N226" s="45"/>
      <c r="O226" s="45"/>
      <c r="P226" s="45"/>
      <c r="Q226" s="36"/>
    </row>
    <row r="227" spans="1:17" hidden="1" x14ac:dyDescent="0.3">
      <c r="A227" s="36"/>
      <c r="B227" s="45"/>
      <c r="C227" s="45"/>
      <c r="D227" s="45"/>
      <c r="E227" s="45"/>
      <c r="F227" s="45"/>
      <c r="G227" s="45"/>
      <c r="H227" s="45"/>
      <c r="I227" s="36"/>
      <c r="J227" s="45"/>
      <c r="K227" s="45"/>
      <c r="L227" s="45"/>
      <c r="M227" s="45"/>
      <c r="N227" s="45"/>
      <c r="O227" s="45"/>
      <c r="P227" s="45"/>
      <c r="Q227" s="36"/>
    </row>
    <row r="228" spans="1:17" hidden="1" x14ac:dyDescent="0.3">
      <c r="A228" s="36"/>
      <c r="B228" s="45"/>
      <c r="C228" s="45"/>
      <c r="D228" s="45"/>
      <c r="E228" s="45"/>
      <c r="F228" s="45"/>
      <c r="G228" s="45"/>
      <c r="H228" s="45"/>
      <c r="I228" s="36"/>
      <c r="J228" s="45"/>
      <c r="K228" s="45"/>
      <c r="L228" s="45"/>
      <c r="M228" s="45"/>
      <c r="N228" s="45"/>
      <c r="O228" s="45"/>
      <c r="P228" s="45"/>
      <c r="Q228" s="36"/>
    </row>
    <row r="229" spans="1:17" hidden="1" x14ac:dyDescent="0.3">
      <c r="A229" s="36"/>
      <c r="B229" s="45"/>
      <c r="C229" s="45"/>
      <c r="D229" s="45"/>
      <c r="E229" s="45"/>
      <c r="F229" s="45"/>
      <c r="G229" s="45"/>
      <c r="H229" s="45"/>
      <c r="I229" s="36"/>
      <c r="J229" s="45"/>
      <c r="K229" s="45"/>
      <c r="L229" s="45"/>
      <c r="M229" s="45"/>
      <c r="N229" s="45"/>
      <c r="O229" s="45"/>
      <c r="P229" s="45"/>
      <c r="Q229" s="36"/>
    </row>
    <row r="230" spans="1:17" hidden="1" x14ac:dyDescent="0.3">
      <c r="A230" s="36"/>
      <c r="B230" s="45"/>
      <c r="C230" s="45"/>
      <c r="D230" s="45"/>
      <c r="E230" s="45"/>
      <c r="F230" s="45"/>
      <c r="G230" s="45"/>
      <c r="H230" s="45"/>
      <c r="I230" s="36"/>
      <c r="J230" s="45"/>
      <c r="K230" s="45"/>
      <c r="L230" s="45"/>
      <c r="M230" s="45"/>
      <c r="N230" s="45"/>
      <c r="O230" s="45"/>
      <c r="P230" s="45"/>
      <c r="Q230" s="36"/>
    </row>
    <row r="231" spans="1:17" hidden="1" x14ac:dyDescent="0.3">
      <c r="A231" s="36"/>
      <c r="B231" s="45"/>
      <c r="C231" s="45"/>
      <c r="D231" s="45"/>
      <c r="E231" s="45"/>
      <c r="F231" s="45"/>
      <c r="G231" s="45"/>
      <c r="H231" s="45"/>
      <c r="I231" s="36"/>
      <c r="J231" s="45"/>
      <c r="K231" s="45"/>
      <c r="L231" s="45"/>
      <c r="M231" s="45"/>
      <c r="N231" s="45"/>
      <c r="O231" s="45"/>
      <c r="P231" s="45"/>
      <c r="Q231" s="36"/>
    </row>
    <row r="232" spans="1:17" hidden="1" x14ac:dyDescent="0.3">
      <c r="A232" s="36"/>
      <c r="B232" s="45"/>
      <c r="C232" s="45"/>
      <c r="D232" s="45"/>
      <c r="E232" s="45"/>
      <c r="F232" s="45"/>
      <c r="G232" s="45"/>
      <c r="H232" s="45"/>
      <c r="I232" s="36"/>
      <c r="J232" s="45"/>
      <c r="K232" s="45"/>
      <c r="L232" s="45"/>
      <c r="M232" s="45"/>
      <c r="N232" s="45"/>
      <c r="O232" s="45"/>
      <c r="P232" s="45"/>
      <c r="Q232" s="36"/>
    </row>
    <row r="233" spans="1:17" hidden="1" x14ac:dyDescent="0.3">
      <c r="A233" s="36"/>
      <c r="B233" s="45"/>
      <c r="C233" s="45"/>
      <c r="D233" s="45"/>
      <c r="E233" s="45"/>
      <c r="F233" s="45"/>
      <c r="G233" s="45"/>
      <c r="H233" s="45"/>
      <c r="I233" s="36"/>
      <c r="J233" s="45"/>
      <c r="K233" s="45"/>
      <c r="L233" s="45"/>
      <c r="M233" s="45"/>
      <c r="N233" s="45"/>
      <c r="O233" s="45"/>
      <c r="P233" s="45"/>
      <c r="Q233" s="36"/>
    </row>
    <row r="234" spans="1:17" hidden="1" x14ac:dyDescent="0.3">
      <c r="A234" s="36"/>
      <c r="B234" s="45"/>
      <c r="C234" s="45"/>
      <c r="D234" s="45"/>
      <c r="E234" s="45"/>
      <c r="F234" s="29" t="s">
        <v>23</v>
      </c>
      <c r="G234" s="30">
        <f>SUM(C221:H221)</f>
        <v>0</v>
      </c>
      <c r="H234" s="29" t="s">
        <v>24</v>
      </c>
      <c r="I234" s="37"/>
      <c r="J234" s="45"/>
      <c r="K234" s="45"/>
      <c r="L234" s="45"/>
      <c r="M234" s="45"/>
      <c r="N234" s="29" t="s">
        <v>23</v>
      </c>
      <c r="O234" s="30">
        <f>SUM(K221:P221)</f>
        <v>0</v>
      </c>
      <c r="P234" s="29" t="s">
        <v>24</v>
      </c>
      <c r="Q234" s="36"/>
    </row>
    <row r="235" spans="1:17" hidden="1" x14ac:dyDescent="0.3">
      <c r="A235" s="40"/>
      <c r="B235" s="40"/>
      <c r="C235" s="40"/>
      <c r="D235" s="40"/>
      <c r="E235" s="40"/>
      <c r="F235" s="40"/>
      <c r="G235" s="13"/>
      <c r="H235" s="394"/>
      <c r="I235" s="13"/>
      <c r="J235" s="40"/>
      <c r="K235" s="40"/>
      <c r="L235" s="40"/>
      <c r="M235" s="40"/>
      <c r="N235" s="40"/>
      <c r="O235" s="40"/>
      <c r="P235" s="394"/>
      <c r="Q235" s="40"/>
    </row>
    <row r="236" spans="1:17" hidden="1" x14ac:dyDescent="0.3">
      <c r="A236" s="40"/>
      <c r="B236" s="40"/>
      <c r="C236" s="40"/>
      <c r="D236" s="40"/>
      <c r="E236" s="40"/>
      <c r="F236" s="40"/>
      <c r="G236" s="13"/>
      <c r="H236" s="393"/>
      <c r="I236" s="13"/>
      <c r="J236" s="40"/>
      <c r="K236" s="40"/>
      <c r="L236" s="40"/>
      <c r="M236" s="40"/>
      <c r="N236" s="40"/>
      <c r="O236" s="40"/>
      <c r="P236" s="393"/>
      <c r="Q236" s="40"/>
    </row>
    <row r="237" spans="1:17" ht="18.75" hidden="1" x14ac:dyDescent="0.3">
      <c r="A237" s="40"/>
      <c r="B237" s="395" t="e">
        <f>'REKOD PRESTASI MURID'!#REF!</f>
        <v>#REF!</v>
      </c>
      <c r="C237" s="395"/>
      <c r="D237" s="395"/>
      <c r="E237" s="395"/>
      <c r="F237" s="395"/>
      <c r="G237" s="395"/>
      <c r="H237" s="395"/>
      <c r="I237" s="13"/>
      <c r="J237" s="41" t="e">
        <f>'REKOD PRESTASI MURID'!#REF!</f>
        <v>#REF!</v>
      </c>
      <c r="K237" s="9"/>
      <c r="L237" s="9"/>
      <c r="M237" s="9"/>
      <c r="N237" s="9"/>
      <c r="O237" s="9"/>
      <c r="P237" s="8"/>
      <c r="Q237" s="40"/>
    </row>
    <row r="238" spans="1:17" hidden="1" x14ac:dyDescent="0.3">
      <c r="A238" s="36"/>
      <c r="B238" s="28" t="s">
        <v>12</v>
      </c>
      <c r="C238" s="27" t="s">
        <v>17</v>
      </c>
      <c r="D238" s="27" t="s">
        <v>18</v>
      </c>
      <c r="E238" s="27" t="s">
        <v>19</v>
      </c>
      <c r="F238" s="27" t="s">
        <v>20</v>
      </c>
      <c r="G238" s="27" t="s">
        <v>21</v>
      </c>
      <c r="H238" s="27" t="s">
        <v>22</v>
      </c>
      <c r="I238" s="36"/>
      <c r="J238" s="28" t="s">
        <v>12</v>
      </c>
      <c r="K238" s="27" t="s">
        <v>17</v>
      </c>
      <c r="L238" s="27" t="s">
        <v>18</v>
      </c>
      <c r="M238" s="27" t="s">
        <v>19</v>
      </c>
      <c r="N238" s="27" t="s">
        <v>20</v>
      </c>
      <c r="O238" s="27" t="s">
        <v>21</v>
      </c>
      <c r="P238" s="27" t="s">
        <v>22</v>
      </c>
      <c r="Q238" s="36"/>
    </row>
    <row r="239" spans="1:17" hidden="1" x14ac:dyDescent="0.3">
      <c r="A239" s="36"/>
      <c r="B239" s="25" t="s">
        <v>16</v>
      </c>
      <c r="C239" s="25" t="e">
        <f>COUNTIF('REKOD PRESTASI MURID'!#REF!,1)</f>
        <v>#REF!</v>
      </c>
      <c r="D239" s="25" t="e">
        <f>COUNTIF('REKOD PRESTASI MURID'!#REF!,2)</f>
        <v>#REF!</v>
      </c>
      <c r="E239" s="25" t="e">
        <f>COUNTIF('REKOD PRESTASI MURID'!#REF!,3)</f>
        <v>#REF!</v>
      </c>
      <c r="F239" s="25" t="e">
        <f>COUNTIF('REKOD PRESTASI MURID'!#REF!,4)</f>
        <v>#REF!</v>
      </c>
      <c r="G239" s="25" t="e">
        <f>COUNTIF('REKOD PRESTASI MURID'!#REF!,5)</f>
        <v>#REF!</v>
      </c>
      <c r="H239" s="25" t="e">
        <f>COUNTIF('REKOD PRESTASI MURID'!#REF!,6)</f>
        <v>#REF!</v>
      </c>
      <c r="I239" s="36"/>
      <c r="J239" s="25" t="s">
        <v>16</v>
      </c>
      <c r="K239" s="25" t="e">
        <f>COUNTIF('REKOD PRESTASI MURID'!#REF!,1)</f>
        <v>#REF!</v>
      </c>
      <c r="L239" s="25" t="e">
        <f>COUNTIF('REKOD PRESTASI MURID'!#REF!,2)</f>
        <v>#REF!</v>
      </c>
      <c r="M239" s="25" t="e">
        <f>COUNTIF('REKOD PRESTASI MURID'!#REF!,3)</f>
        <v>#REF!</v>
      </c>
      <c r="N239" s="25" t="e">
        <f>COUNTIF('REKOD PRESTASI MURID'!#REF!,4)</f>
        <v>#REF!</v>
      </c>
      <c r="O239" s="25" t="e">
        <f>COUNTIF('REKOD PRESTASI MURID'!#REF!,5)</f>
        <v>#REF!</v>
      </c>
      <c r="P239" s="25" t="e">
        <f>COUNTIF('REKOD PRESTASI MURID'!#REF!,6)</f>
        <v>#REF!</v>
      </c>
      <c r="Q239" s="36"/>
    </row>
    <row r="240" spans="1:17" hidden="1" x14ac:dyDescent="0.3">
      <c r="A240" s="36"/>
      <c r="B240" s="45"/>
      <c r="C240" s="45"/>
      <c r="D240" s="45"/>
      <c r="E240" s="45"/>
      <c r="F240" s="45"/>
      <c r="G240" s="45"/>
      <c r="H240" s="45"/>
      <c r="I240" s="36"/>
      <c r="J240" s="45"/>
      <c r="K240" s="45"/>
      <c r="L240" s="45"/>
      <c r="M240" s="45"/>
      <c r="N240" s="45"/>
      <c r="O240" s="45"/>
      <c r="P240" s="45"/>
      <c r="Q240" s="36"/>
    </row>
    <row r="241" spans="1:17" hidden="1" x14ac:dyDescent="0.3">
      <c r="A241" s="36"/>
      <c r="B241" s="45"/>
      <c r="C241" s="45"/>
      <c r="D241" s="45"/>
      <c r="E241" s="45"/>
      <c r="F241" s="45"/>
      <c r="G241" s="45"/>
      <c r="H241" s="45"/>
      <c r="I241" s="36"/>
      <c r="J241" s="45"/>
      <c r="K241" s="45"/>
      <c r="L241" s="45"/>
      <c r="M241" s="45"/>
      <c r="N241" s="45"/>
      <c r="O241" s="45"/>
      <c r="P241" s="45"/>
      <c r="Q241" s="36"/>
    </row>
    <row r="242" spans="1:17" hidden="1" x14ac:dyDescent="0.3">
      <c r="A242" s="36"/>
      <c r="B242" s="45"/>
      <c r="C242" s="45"/>
      <c r="D242" s="45"/>
      <c r="E242" s="45"/>
      <c r="F242" s="45"/>
      <c r="G242" s="45"/>
      <c r="H242" s="45"/>
      <c r="I242" s="36"/>
      <c r="J242" s="45"/>
      <c r="K242" s="45"/>
      <c r="L242" s="45"/>
      <c r="M242" s="45"/>
      <c r="N242" s="45"/>
      <c r="O242" s="45"/>
      <c r="P242" s="45"/>
      <c r="Q242" s="36"/>
    </row>
    <row r="243" spans="1:17" hidden="1" x14ac:dyDescent="0.3">
      <c r="A243" s="36"/>
      <c r="B243" s="45"/>
      <c r="C243" s="45"/>
      <c r="D243" s="45"/>
      <c r="E243" s="45"/>
      <c r="F243" s="45"/>
      <c r="G243" s="45"/>
      <c r="H243" s="45"/>
      <c r="I243" s="36"/>
      <c r="J243" s="45"/>
      <c r="K243" s="45"/>
      <c r="L243" s="45"/>
      <c r="M243" s="45"/>
      <c r="N243" s="45"/>
      <c r="O243" s="45"/>
      <c r="P243" s="45"/>
      <c r="Q243" s="36"/>
    </row>
    <row r="244" spans="1:17" hidden="1" x14ac:dyDescent="0.3">
      <c r="A244" s="36"/>
      <c r="B244" s="45"/>
      <c r="C244" s="45"/>
      <c r="D244" s="45"/>
      <c r="E244" s="45"/>
      <c r="F244" s="45"/>
      <c r="G244" s="45"/>
      <c r="H244" s="45"/>
      <c r="I244" s="36"/>
      <c r="J244" s="45"/>
      <c r="K244" s="45"/>
      <c r="L244" s="45"/>
      <c r="M244" s="45"/>
      <c r="N244" s="45"/>
      <c r="O244" s="45"/>
      <c r="P244" s="45"/>
      <c r="Q244" s="36"/>
    </row>
    <row r="245" spans="1:17" hidden="1" x14ac:dyDescent="0.3">
      <c r="A245" s="36"/>
      <c r="B245" s="45"/>
      <c r="C245" s="45"/>
      <c r="D245" s="45"/>
      <c r="E245" s="45"/>
      <c r="F245" s="45"/>
      <c r="G245" s="45"/>
      <c r="H245" s="45"/>
      <c r="I245" s="36"/>
      <c r="J245" s="45"/>
      <c r="K245" s="45"/>
      <c r="L245" s="45"/>
      <c r="M245" s="45"/>
      <c r="N245" s="45"/>
      <c r="O245" s="45"/>
      <c r="P245" s="45"/>
      <c r="Q245" s="36"/>
    </row>
    <row r="246" spans="1:17" hidden="1" x14ac:dyDescent="0.3">
      <c r="A246" s="36"/>
      <c r="B246" s="45"/>
      <c r="C246" s="45"/>
      <c r="D246" s="45"/>
      <c r="E246" s="45"/>
      <c r="F246" s="45"/>
      <c r="G246" s="45"/>
      <c r="H246" s="45"/>
      <c r="I246" s="36"/>
      <c r="J246" s="45"/>
      <c r="K246" s="45"/>
      <c r="L246" s="45"/>
      <c r="M246" s="45"/>
      <c r="N246" s="45"/>
      <c r="O246" s="45"/>
      <c r="P246" s="45"/>
      <c r="Q246" s="36"/>
    </row>
    <row r="247" spans="1:17" hidden="1" x14ac:dyDescent="0.3">
      <c r="A247" s="36"/>
      <c r="B247" s="45"/>
      <c r="C247" s="45"/>
      <c r="D247" s="45"/>
      <c r="E247" s="45"/>
      <c r="F247" s="45"/>
      <c r="G247" s="45"/>
      <c r="H247" s="45"/>
      <c r="I247" s="36"/>
      <c r="J247" s="45"/>
      <c r="K247" s="45"/>
      <c r="L247" s="45"/>
      <c r="M247" s="45"/>
      <c r="N247" s="45"/>
      <c r="O247" s="45"/>
      <c r="P247" s="45"/>
      <c r="Q247" s="36"/>
    </row>
    <row r="248" spans="1:17" hidden="1" x14ac:dyDescent="0.3">
      <c r="A248" s="36"/>
      <c r="B248" s="45"/>
      <c r="C248" s="45"/>
      <c r="D248" s="45"/>
      <c r="E248" s="45"/>
      <c r="F248" s="45"/>
      <c r="G248" s="45"/>
      <c r="H248" s="45"/>
      <c r="I248" s="36"/>
      <c r="J248" s="45"/>
      <c r="K248" s="45"/>
      <c r="L248" s="45"/>
      <c r="M248" s="45"/>
      <c r="N248" s="45"/>
      <c r="O248" s="45"/>
      <c r="P248" s="45"/>
      <c r="Q248" s="36"/>
    </row>
    <row r="249" spans="1:17" hidden="1" x14ac:dyDescent="0.3">
      <c r="A249" s="36"/>
      <c r="B249" s="45"/>
      <c r="C249" s="45"/>
      <c r="D249" s="45"/>
      <c r="E249" s="45"/>
      <c r="F249" s="45"/>
      <c r="G249" s="45"/>
      <c r="H249" s="45"/>
      <c r="I249" s="36"/>
      <c r="J249" s="45"/>
      <c r="K249" s="45"/>
      <c r="L249" s="45"/>
      <c r="M249" s="45"/>
      <c r="N249" s="45"/>
      <c r="O249" s="45"/>
      <c r="P249" s="45"/>
      <c r="Q249" s="36"/>
    </row>
    <row r="250" spans="1:17" hidden="1" x14ac:dyDescent="0.3">
      <c r="A250" s="36"/>
      <c r="B250" s="45"/>
      <c r="C250" s="45"/>
      <c r="D250" s="45"/>
      <c r="E250" s="45"/>
      <c r="F250" s="45"/>
      <c r="G250" s="45"/>
      <c r="H250" s="45"/>
      <c r="I250" s="36"/>
      <c r="J250" s="45"/>
      <c r="K250" s="45"/>
      <c r="L250" s="45"/>
      <c r="M250" s="45"/>
      <c r="N250" s="45"/>
      <c r="O250" s="45"/>
      <c r="P250" s="45"/>
      <c r="Q250" s="36"/>
    </row>
    <row r="251" spans="1:17" hidden="1" x14ac:dyDescent="0.3">
      <c r="A251" s="36"/>
      <c r="B251" s="45"/>
      <c r="C251" s="45"/>
      <c r="D251" s="45"/>
      <c r="E251" s="45"/>
      <c r="F251" s="45"/>
      <c r="G251" s="45"/>
      <c r="H251" s="45"/>
      <c r="I251" s="36"/>
      <c r="J251" s="45"/>
      <c r="K251" s="45"/>
      <c r="L251" s="45"/>
      <c r="M251" s="45"/>
      <c r="N251" s="45"/>
      <c r="O251" s="45"/>
      <c r="P251" s="45"/>
      <c r="Q251" s="36"/>
    </row>
    <row r="252" spans="1:17" hidden="1" x14ac:dyDescent="0.3">
      <c r="A252" s="36"/>
      <c r="B252" s="45"/>
      <c r="C252" s="45"/>
      <c r="D252" s="45"/>
      <c r="E252" s="45"/>
      <c r="F252" s="29" t="s">
        <v>23</v>
      </c>
      <c r="G252" s="30" t="e">
        <f>SUM(C239:H239)</f>
        <v>#REF!</v>
      </c>
      <c r="H252" s="29" t="s">
        <v>24</v>
      </c>
      <c r="I252" s="36"/>
      <c r="J252" s="45"/>
      <c r="K252" s="45"/>
      <c r="L252" s="45"/>
      <c r="M252" s="45"/>
      <c r="N252" s="29" t="s">
        <v>23</v>
      </c>
      <c r="O252" s="30" t="e">
        <f>SUM(K239:P239)</f>
        <v>#REF!</v>
      </c>
      <c r="P252" s="29" t="s">
        <v>24</v>
      </c>
      <c r="Q252" s="37"/>
    </row>
    <row r="253" spans="1:17" hidden="1" x14ac:dyDescent="0.3">
      <c r="A253" s="40"/>
      <c r="B253" s="40"/>
      <c r="C253" s="40"/>
      <c r="D253" s="40"/>
      <c r="E253" s="40"/>
      <c r="F253" s="40"/>
      <c r="G253" s="40"/>
      <c r="H253" s="393"/>
      <c r="I253" s="40"/>
      <c r="J253" s="40"/>
      <c r="K253" s="40"/>
      <c r="L253" s="40"/>
      <c r="M253" s="40"/>
      <c r="N253" s="40"/>
      <c r="O253" s="13"/>
      <c r="P253" s="393"/>
      <c r="Q253" s="13"/>
    </row>
    <row r="254" spans="1:17" hidden="1" x14ac:dyDescent="0.3">
      <c r="A254" s="40"/>
      <c r="B254" s="40"/>
      <c r="C254" s="40"/>
      <c r="D254" s="40"/>
      <c r="E254" s="40"/>
      <c r="F254" s="40"/>
      <c r="G254" s="40"/>
      <c r="H254" s="393"/>
      <c r="I254" s="40"/>
      <c r="J254" s="40"/>
      <c r="K254" s="40"/>
      <c r="L254" s="40"/>
      <c r="M254" s="40"/>
      <c r="N254" s="40"/>
      <c r="O254" s="13"/>
      <c r="P254" s="393"/>
      <c r="Q254" s="13"/>
    </row>
    <row r="255" spans="1:17" ht="18.75" hidden="1" x14ac:dyDescent="0.3">
      <c r="A255" s="40"/>
      <c r="B255" s="41" t="e">
        <f>'REKOD PRESTASI MURID'!#REF!</f>
        <v>#REF!</v>
      </c>
      <c r="C255" s="9"/>
      <c r="D255" s="9"/>
      <c r="E255" s="9"/>
      <c r="F255" s="9"/>
      <c r="G255" s="9"/>
      <c r="H255" s="8"/>
      <c r="I255" s="40"/>
      <c r="J255" s="41"/>
      <c r="K255" s="9"/>
      <c r="L255" s="9"/>
      <c r="M255" s="9"/>
      <c r="N255" s="9"/>
      <c r="O255" s="9"/>
      <c r="P255" s="8"/>
      <c r="Q255" s="13"/>
    </row>
    <row r="256" spans="1:17" hidden="1" x14ac:dyDescent="0.3">
      <c r="A256" s="36"/>
      <c r="B256" s="28" t="s">
        <v>12</v>
      </c>
      <c r="C256" s="27" t="s">
        <v>17</v>
      </c>
      <c r="D256" s="27" t="s">
        <v>18</v>
      </c>
      <c r="E256" s="27" t="s">
        <v>19</v>
      </c>
      <c r="F256" s="27" t="s">
        <v>20</v>
      </c>
      <c r="G256" s="27" t="s">
        <v>21</v>
      </c>
      <c r="H256" s="27" t="s">
        <v>22</v>
      </c>
      <c r="I256" s="36"/>
      <c r="J256" s="84"/>
      <c r="K256" s="85"/>
      <c r="L256" s="85"/>
      <c r="M256" s="85"/>
      <c r="N256" s="85"/>
      <c r="O256" s="85"/>
      <c r="P256" s="85"/>
      <c r="Q256" s="36"/>
    </row>
    <row r="257" spans="1:17" hidden="1" x14ac:dyDescent="0.3">
      <c r="A257" s="36"/>
      <c r="B257" s="25" t="s">
        <v>16</v>
      </c>
      <c r="C257" s="25" t="e">
        <f>COUNTIF('REKOD PRESTASI MURID'!#REF!,1)</f>
        <v>#REF!</v>
      </c>
      <c r="D257" s="25" t="e">
        <f>COUNTIF('REKOD PRESTASI MURID'!#REF!,2)</f>
        <v>#REF!</v>
      </c>
      <c r="E257" s="25" t="e">
        <f>COUNTIF('REKOD PRESTASI MURID'!#REF!,3)</f>
        <v>#REF!</v>
      </c>
      <c r="F257" s="25" t="e">
        <f>COUNTIF('REKOD PRESTASI MURID'!#REF!,4)</f>
        <v>#REF!</v>
      </c>
      <c r="G257" s="25" t="e">
        <f>COUNTIF('REKOD PRESTASI MURID'!#REF!,5)</f>
        <v>#REF!</v>
      </c>
      <c r="H257" s="25" t="e">
        <f>COUNTIF('REKOD PRESTASI MURID'!#REF!,6)</f>
        <v>#REF!</v>
      </c>
      <c r="I257" s="36"/>
      <c r="J257" s="83"/>
      <c r="K257" s="83"/>
      <c r="L257" s="83"/>
      <c r="M257" s="83"/>
      <c r="N257" s="83"/>
      <c r="O257" s="83"/>
      <c r="P257" s="83"/>
      <c r="Q257" s="36"/>
    </row>
    <row r="258" spans="1:17" hidden="1" x14ac:dyDescent="0.3">
      <c r="A258" s="36"/>
      <c r="B258" s="45"/>
      <c r="C258" s="45"/>
      <c r="D258" s="45"/>
      <c r="E258" s="45"/>
      <c r="F258" s="45"/>
      <c r="G258" s="45"/>
      <c r="H258" s="45"/>
      <c r="I258" s="36"/>
      <c r="J258" s="83"/>
      <c r="K258" s="83"/>
      <c r="L258" s="83"/>
      <c r="M258" s="83"/>
      <c r="N258" s="83"/>
      <c r="O258" s="83"/>
      <c r="P258" s="83"/>
      <c r="Q258" s="36"/>
    </row>
    <row r="259" spans="1:17" hidden="1" x14ac:dyDescent="0.3">
      <c r="A259" s="36"/>
      <c r="B259" s="26"/>
      <c r="C259" s="26"/>
      <c r="D259" s="26"/>
      <c r="E259" s="26"/>
      <c r="F259" s="26"/>
      <c r="G259" s="26"/>
      <c r="H259" s="26"/>
      <c r="I259" s="36"/>
      <c r="J259" s="83"/>
      <c r="K259" s="83"/>
      <c r="L259" s="83"/>
      <c r="M259" s="83"/>
      <c r="N259" s="83"/>
      <c r="O259" s="83"/>
      <c r="P259" s="83"/>
      <c r="Q259" s="36"/>
    </row>
    <row r="260" spans="1:17" hidden="1" x14ac:dyDescent="0.3">
      <c r="A260" s="36"/>
      <c r="B260" s="45"/>
      <c r="C260" s="45"/>
      <c r="D260" s="45"/>
      <c r="E260" s="45"/>
      <c r="F260" s="45"/>
      <c r="G260" s="45"/>
      <c r="H260" s="45"/>
      <c r="I260" s="36"/>
      <c r="J260" s="83"/>
      <c r="K260" s="83"/>
      <c r="L260" s="83"/>
      <c r="M260" s="83"/>
      <c r="N260" s="83"/>
      <c r="O260" s="83"/>
      <c r="P260" s="83"/>
      <c r="Q260" s="36"/>
    </row>
    <row r="261" spans="1:17" hidden="1" x14ac:dyDescent="0.3">
      <c r="A261" s="36"/>
      <c r="B261" s="45"/>
      <c r="C261" s="45"/>
      <c r="D261" s="45"/>
      <c r="E261" s="45"/>
      <c r="F261" s="45"/>
      <c r="G261" s="45"/>
      <c r="H261" s="45"/>
      <c r="I261" s="36"/>
      <c r="J261" s="83"/>
      <c r="K261" s="83"/>
      <c r="L261" s="83"/>
      <c r="M261" s="83"/>
      <c r="N261" s="83"/>
      <c r="O261" s="83"/>
      <c r="P261" s="83"/>
      <c r="Q261" s="36"/>
    </row>
    <row r="262" spans="1:17" hidden="1" x14ac:dyDescent="0.3">
      <c r="A262" s="36"/>
      <c r="B262" s="45"/>
      <c r="C262" s="45"/>
      <c r="D262" s="45"/>
      <c r="E262" s="45"/>
      <c r="F262" s="45"/>
      <c r="G262" s="45"/>
      <c r="H262" s="45"/>
      <c r="I262" s="36"/>
      <c r="J262" s="83"/>
      <c r="K262" s="83"/>
      <c r="L262" s="83"/>
      <c r="M262" s="83"/>
      <c r="N262" s="83"/>
      <c r="O262" s="83"/>
      <c r="P262" s="83"/>
      <c r="Q262" s="36"/>
    </row>
    <row r="263" spans="1:17" hidden="1" x14ac:dyDescent="0.3">
      <c r="A263" s="36"/>
      <c r="B263" s="45"/>
      <c r="C263" s="45"/>
      <c r="D263" s="45"/>
      <c r="E263" s="45"/>
      <c r="F263" s="45"/>
      <c r="G263" s="45"/>
      <c r="H263" s="45"/>
      <c r="I263" s="36"/>
      <c r="J263" s="83"/>
      <c r="K263" s="83"/>
      <c r="L263" s="83"/>
      <c r="M263" s="83"/>
      <c r="N263" s="83"/>
      <c r="O263" s="83"/>
      <c r="P263" s="83"/>
      <c r="Q263" s="36"/>
    </row>
    <row r="264" spans="1:17" hidden="1" x14ac:dyDescent="0.3">
      <c r="A264" s="36"/>
      <c r="B264" s="45"/>
      <c r="C264" s="45"/>
      <c r="D264" s="45"/>
      <c r="E264" s="45"/>
      <c r="F264" s="45"/>
      <c r="G264" s="45"/>
      <c r="H264" s="45"/>
      <c r="I264" s="36"/>
      <c r="J264" s="83"/>
      <c r="K264" s="83"/>
      <c r="L264" s="83"/>
      <c r="M264" s="83"/>
      <c r="N264" s="83"/>
      <c r="O264" s="83"/>
      <c r="P264" s="83"/>
      <c r="Q264" s="36"/>
    </row>
    <row r="265" spans="1:17" hidden="1" x14ac:dyDescent="0.3">
      <c r="A265" s="36"/>
      <c r="B265" s="45"/>
      <c r="C265" s="45"/>
      <c r="D265" s="45"/>
      <c r="E265" s="45"/>
      <c r="F265" s="45"/>
      <c r="G265" s="45"/>
      <c r="H265" s="45"/>
      <c r="I265" s="36"/>
      <c r="J265" s="83"/>
      <c r="K265" s="83"/>
      <c r="L265" s="83"/>
      <c r="M265" s="83"/>
      <c r="N265" s="83"/>
      <c r="O265" s="83"/>
      <c r="P265" s="83"/>
      <c r="Q265" s="36"/>
    </row>
    <row r="266" spans="1:17" hidden="1" x14ac:dyDescent="0.3">
      <c r="A266" s="36"/>
      <c r="B266" s="45"/>
      <c r="C266" s="45"/>
      <c r="D266" s="45"/>
      <c r="E266" s="45"/>
      <c r="F266" s="45"/>
      <c r="G266" s="45"/>
      <c r="H266" s="45"/>
      <c r="I266" s="36"/>
      <c r="J266" s="83"/>
      <c r="K266" s="83"/>
      <c r="L266" s="83"/>
      <c r="M266" s="83"/>
      <c r="N266" s="83"/>
      <c r="O266" s="83"/>
      <c r="P266" s="83"/>
      <c r="Q266" s="36"/>
    </row>
    <row r="267" spans="1:17" hidden="1" x14ac:dyDescent="0.3">
      <c r="A267" s="36"/>
      <c r="B267" s="45"/>
      <c r="C267" s="45"/>
      <c r="D267" s="45"/>
      <c r="E267" s="45"/>
      <c r="F267" s="45"/>
      <c r="G267" s="45"/>
      <c r="H267" s="45"/>
      <c r="I267" s="36"/>
      <c r="J267" s="83"/>
      <c r="K267" s="83"/>
      <c r="L267" s="83"/>
      <c r="M267" s="83"/>
      <c r="N267" s="83"/>
      <c r="O267" s="83"/>
      <c r="P267" s="83"/>
      <c r="Q267" s="36"/>
    </row>
    <row r="268" spans="1:17" hidden="1" x14ac:dyDescent="0.3">
      <c r="A268" s="36"/>
      <c r="B268" s="45"/>
      <c r="C268" s="45"/>
      <c r="D268" s="45"/>
      <c r="E268" s="45"/>
      <c r="F268" s="45"/>
      <c r="G268" s="45"/>
      <c r="H268" s="45"/>
      <c r="I268" s="36"/>
      <c r="J268" s="83"/>
      <c r="K268" s="83"/>
      <c r="L268" s="83"/>
      <c r="M268" s="83"/>
      <c r="N268" s="83"/>
      <c r="O268" s="83"/>
      <c r="P268" s="83"/>
      <c r="Q268" s="36"/>
    </row>
    <row r="269" spans="1:17" hidden="1" x14ac:dyDescent="0.3">
      <c r="A269" s="36"/>
      <c r="B269" s="45"/>
      <c r="C269" s="45"/>
      <c r="D269" s="45"/>
      <c r="E269" s="45"/>
      <c r="F269" s="45"/>
      <c r="G269" s="45"/>
      <c r="H269" s="45"/>
      <c r="I269" s="36"/>
      <c r="J269" s="83"/>
      <c r="K269" s="83"/>
      <c r="L269" s="83"/>
      <c r="M269" s="83"/>
      <c r="N269" s="83"/>
      <c r="O269" s="83"/>
      <c r="P269" s="83"/>
      <c r="Q269" s="36"/>
    </row>
    <row r="270" spans="1:17" hidden="1" x14ac:dyDescent="0.3">
      <c r="A270" s="36"/>
      <c r="B270" s="45"/>
      <c r="C270" s="45"/>
      <c r="D270" s="45"/>
      <c r="E270" s="45"/>
      <c r="F270" s="29" t="s">
        <v>23</v>
      </c>
      <c r="G270" s="30" t="e">
        <f>SUM(C257:H257)</f>
        <v>#REF!</v>
      </c>
      <c r="H270" s="29" t="s">
        <v>24</v>
      </c>
      <c r="I270" s="36"/>
      <c r="J270" s="83"/>
      <c r="K270" s="83"/>
      <c r="L270" s="83"/>
      <c r="M270" s="83"/>
      <c r="N270" s="83"/>
      <c r="O270" s="86"/>
      <c r="P270" s="83"/>
      <c r="Q270" s="36"/>
    </row>
    <row r="271" spans="1:17" hidden="1" x14ac:dyDescent="0.3">
      <c r="A271" s="40"/>
      <c r="B271" s="40"/>
      <c r="C271" s="40"/>
      <c r="D271" s="40"/>
      <c r="E271" s="40"/>
      <c r="F271" s="40"/>
      <c r="G271" s="13"/>
      <c r="H271" s="393"/>
      <c r="I271" s="40"/>
      <c r="J271" s="40"/>
      <c r="K271" s="40"/>
      <c r="L271" s="40"/>
      <c r="M271" s="40"/>
      <c r="N271" s="40"/>
      <c r="O271" s="13"/>
      <c r="P271" s="393"/>
      <c r="Q271" s="40"/>
    </row>
    <row r="272" spans="1:17" hidden="1" x14ac:dyDescent="0.3">
      <c r="A272" s="40"/>
      <c r="B272" s="40"/>
      <c r="C272" s="40"/>
      <c r="D272" s="40"/>
      <c r="E272" s="40"/>
      <c r="F272" s="40"/>
      <c r="G272" s="13"/>
      <c r="H272" s="393"/>
      <c r="I272" s="40"/>
      <c r="J272" s="40"/>
      <c r="K272" s="40"/>
      <c r="L272" s="40"/>
      <c r="M272" s="40"/>
      <c r="N272" s="40"/>
      <c r="O272" s="13"/>
      <c r="P272" s="393"/>
      <c r="Q272" s="40"/>
    </row>
    <row r="273" spans="1:17" ht="18.75" hidden="1" x14ac:dyDescent="0.3">
      <c r="A273" s="40"/>
      <c r="B273" s="41">
        <f>'REKOD PRESTASI MURID'!X16</f>
        <v>0</v>
      </c>
      <c r="C273" s="9"/>
      <c r="D273" s="9"/>
      <c r="E273" s="9"/>
      <c r="F273" s="9"/>
      <c r="G273" s="9"/>
      <c r="H273" s="8"/>
      <c r="I273" s="40"/>
      <c r="J273" s="41">
        <f>'REKOD PRESTASI MURID'!Y16</f>
        <v>0</v>
      </c>
      <c r="K273" s="9"/>
      <c r="L273" s="9"/>
      <c r="M273" s="9"/>
      <c r="N273" s="9"/>
      <c r="O273" s="9"/>
      <c r="P273" s="8"/>
      <c r="Q273" s="40"/>
    </row>
    <row r="274" spans="1:17" hidden="1" x14ac:dyDescent="0.3">
      <c r="A274" s="36"/>
      <c r="B274" s="28" t="s">
        <v>12</v>
      </c>
      <c r="C274" s="27" t="s">
        <v>17</v>
      </c>
      <c r="D274" s="27" t="s">
        <v>18</v>
      </c>
      <c r="E274" s="27" t="s">
        <v>19</v>
      </c>
      <c r="F274" s="27" t="s">
        <v>20</v>
      </c>
      <c r="G274" s="27" t="s">
        <v>21</v>
      </c>
      <c r="H274" s="27" t="s">
        <v>22</v>
      </c>
      <c r="I274" s="36"/>
      <c r="J274" s="28" t="s">
        <v>12</v>
      </c>
      <c r="K274" s="27" t="s">
        <v>17</v>
      </c>
      <c r="L274" s="27" t="s">
        <v>18</v>
      </c>
      <c r="M274" s="27" t="s">
        <v>19</v>
      </c>
      <c r="N274" s="27" t="s">
        <v>20</v>
      </c>
      <c r="O274" s="27" t="s">
        <v>21</v>
      </c>
      <c r="P274" s="27" t="s">
        <v>22</v>
      </c>
      <c r="Q274" s="36"/>
    </row>
    <row r="275" spans="1:17" hidden="1" x14ac:dyDescent="0.3">
      <c r="A275" s="36"/>
      <c r="B275" s="25" t="s">
        <v>16</v>
      </c>
      <c r="C275" s="25">
        <f>COUNTIF('REKOD PRESTASI MURID'!$X$17:$X$70,1)</f>
        <v>0</v>
      </c>
      <c r="D275" s="25">
        <f>COUNTIF('REKOD PRESTASI MURID'!$X$17:$X$70,2)</f>
        <v>0</v>
      </c>
      <c r="E275" s="25">
        <f>COUNTIF('REKOD PRESTASI MURID'!$X$17:$X$70,3)</f>
        <v>0</v>
      </c>
      <c r="F275" s="25">
        <f>COUNTIF('REKOD PRESTASI MURID'!$X$17:$X$70,4)</f>
        <v>0</v>
      </c>
      <c r="G275" s="25">
        <f>COUNTIF('REKOD PRESTASI MURID'!$X$17:$X$70,5)</f>
        <v>0</v>
      </c>
      <c r="H275" s="25">
        <f>COUNTIF('REKOD PRESTASI MURID'!$X$17:$X$70,6)</f>
        <v>0</v>
      </c>
      <c r="I275" s="36"/>
      <c r="J275" s="25" t="s">
        <v>16</v>
      </c>
      <c r="K275" s="25">
        <f>COUNTIF('REKOD PRESTASI MURID'!$Y$17:$Y$70,1)</f>
        <v>0</v>
      </c>
      <c r="L275" s="25">
        <f>COUNTIF('REKOD PRESTASI MURID'!$Y$17:$Y$70,2)</f>
        <v>0</v>
      </c>
      <c r="M275" s="25">
        <f>COUNTIF('REKOD PRESTASI MURID'!$Y$17:$Y$70,3)</f>
        <v>0</v>
      </c>
      <c r="N275" s="25">
        <f>COUNTIF('REKOD PRESTASI MURID'!$Y$17:$Y$70,4)</f>
        <v>0</v>
      </c>
      <c r="O275" s="25">
        <f>COUNTIF('REKOD PRESTASI MURID'!$Y$17:$Y$70,5)</f>
        <v>0</v>
      </c>
      <c r="P275" s="25">
        <f>COUNTIF('REKOD PRESTASI MURID'!$Y$17:$Y$70,6)</f>
        <v>0</v>
      </c>
      <c r="Q275" s="36"/>
    </row>
    <row r="276" spans="1:17" hidden="1" x14ac:dyDescent="0.3">
      <c r="A276" s="36"/>
      <c r="B276" s="45"/>
      <c r="C276" s="45"/>
      <c r="D276" s="45"/>
      <c r="E276" s="45"/>
      <c r="F276" s="45"/>
      <c r="G276" s="45"/>
      <c r="H276" s="45"/>
      <c r="I276" s="36"/>
      <c r="J276" s="45"/>
      <c r="K276" s="45"/>
      <c r="L276" s="45"/>
      <c r="M276" s="45"/>
      <c r="N276" s="45"/>
      <c r="O276" s="45"/>
      <c r="P276" s="45"/>
      <c r="Q276" s="36"/>
    </row>
    <row r="277" spans="1:17" hidden="1" x14ac:dyDescent="0.3">
      <c r="A277" s="36"/>
      <c r="B277" s="45"/>
      <c r="C277" s="45"/>
      <c r="D277" s="45"/>
      <c r="E277" s="45"/>
      <c r="F277" s="45"/>
      <c r="G277" s="45"/>
      <c r="H277" s="45"/>
      <c r="I277" s="36"/>
      <c r="J277" s="45"/>
      <c r="K277" s="45"/>
      <c r="L277" s="45"/>
      <c r="M277" s="45"/>
      <c r="N277" s="26"/>
      <c r="O277" s="26"/>
      <c r="P277" s="26"/>
      <c r="Q277" s="36"/>
    </row>
    <row r="278" spans="1:17" hidden="1" x14ac:dyDescent="0.3">
      <c r="A278" s="36"/>
      <c r="B278" s="45"/>
      <c r="C278" s="45"/>
      <c r="D278" s="45"/>
      <c r="E278" s="45"/>
      <c r="F278" s="45"/>
      <c r="G278" s="45"/>
      <c r="H278" s="45"/>
      <c r="I278" s="36"/>
      <c r="J278" s="45"/>
      <c r="K278" s="45"/>
      <c r="L278" s="45"/>
      <c r="M278" s="45"/>
      <c r="N278" s="26"/>
      <c r="O278" s="26"/>
      <c r="P278" s="26"/>
      <c r="Q278" s="36"/>
    </row>
    <row r="279" spans="1:17" hidden="1" x14ac:dyDescent="0.3">
      <c r="A279" s="36"/>
      <c r="B279" s="45"/>
      <c r="C279" s="45"/>
      <c r="D279" s="45"/>
      <c r="E279" s="45"/>
      <c r="F279" s="45"/>
      <c r="G279" s="45"/>
      <c r="H279" s="45"/>
      <c r="I279" s="36"/>
      <c r="J279" s="45"/>
      <c r="K279" s="45"/>
      <c r="L279" s="45"/>
      <c r="M279" s="45"/>
      <c r="N279" s="26"/>
      <c r="O279" s="26"/>
      <c r="P279" s="26"/>
      <c r="Q279" s="36"/>
    </row>
    <row r="280" spans="1:17" hidden="1" x14ac:dyDescent="0.3">
      <c r="A280" s="36"/>
      <c r="B280" s="45"/>
      <c r="C280" s="45"/>
      <c r="D280" s="45"/>
      <c r="E280" s="45"/>
      <c r="F280" s="45"/>
      <c r="G280" s="45"/>
      <c r="H280" s="45"/>
      <c r="I280" s="36"/>
      <c r="J280" s="45"/>
      <c r="K280" s="45"/>
      <c r="L280" s="45"/>
      <c r="M280" s="45"/>
      <c r="N280" s="26"/>
      <c r="O280" s="26"/>
      <c r="P280" s="26"/>
      <c r="Q280" s="36"/>
    </row>
    <row r="281" spans="1:17" hidden="1" x14ac:dyDescent="0.3">
      <c r="A281" s="36"/>
      <c r="B281" s="45"/>
      <c r="C281" s="45"/>
      <c r="D281" s="45"/>
      <c r="E281" s="45"/>
      <c r="F281" s="45"/>
      <c r="G281" s="45"/>
      <c r="H281" s="45"/>
      <c r="I281" s="36"/>
      <c r="J281" s="45"/>
      <c r="K281" s="45"/>
      <c r="L281" s="45"/>
      <c r="M281" s="45"/>
      <c r="N281" s="26"/>
      <c r="O281" s="26"/>
      <c r="P281" s="26"/>
      <c r="Q281" s="36"/>
    </row>
    <row r="282" spans="1:17" hidden="1" x14ac:dyDescent="0.3">
      <c r="A282" s="36"/>
      <c r="B282" s="45"/>
      <c r="C282" s="45"/>
      <c r="D282" s="45"/>
      <c r="E282" s="45"/>
      <c r="F282" s="45"/>
      <c r="G282" s="45"/>
      <c r="H282" s="45"/>
      <c r="I282" s="36"/>
      <c r="J282" s="45"/>
      <c r="K282" s="45"/>
      <c r="L282" s="45"/>
      <c r="M282" s="45"/>
      <c r="N282" s="26"/>
      <c r="O282" s="26"/>
      <c r="P282" s="26"/>
      <c r="Q282" s="36"/>
    </row>
    <row r="283" spans="1:17" hidden="1" x14ac:dyDescent="0.3">
      <c r="A283" s="36"/>
      <c r="B283" s="45"/>
      <c r="C283" s="45"/>
      <c r="D283" s="45"/>
      <c r="E283" s="45"/>
      <c r="F283" s="45"/>
      <c r="G283" s="45"/>
      <c r="H283" s="45"/>
      <c r="I283" s="36"/>
      <c r="J283" s="45"/>
      <c r="K283" s="45"/>
      <c r="L283" s="45"/>
      <c r="M283" s="45"/>
      <c r="N283" s="26"/>
      <c r="O283" s="26"/>
      <c r="P283" s="26"/>
      <c r="Q283" s="36"/>
    </row>
    <row r="284" spans="1:17" hidden="1" x14ac:dyDescent="0.3">
      <c r="A284" s="36"/>
      <c r="B284" s="45"/>
      <c r="C284" s="45"/>
      <c r="D284" s="45"/>
      <c r="E284" s="45"/>
      <c r="F284" s="45"/>
      <c r="G284" s="45"/>
      <c r="H284" s="45"/>
      <c r="I284" s="36"/>
      <c r="J284" s="45"/>
      <c r="K284" s="45"/>
      <c r="L284" s="45"/>
      <c r="M284" s="45"/>
      <c r="N284" s="26"/>
      <c r="O284" s="26"/>
      <c r="P284" s="26"/>
      <c r="Q284" s="36"/>
    </row>
    <row r="285" spans="1:17" hidden="1" x14ac:dyDescent="0.3">
      <c r="A285" s="36"/>
      <c r="B285" s="45"/>
      <c r="C285" s="45"/>
      <c r="D285" s="45"/>
      <c r="E285" s="45"/>
      <c r="F285" s="45"/>
      <c r="G285" s="45"/>
      <c r="H285" s="45"/>
      <c r="I285" s="36"/>
      <c r="J285" s="45"/>
      <c r="K285" s="45"/>
      <c r="L285" s="45"/>
      <c r="M285" s="45"/>
      <c r="N285" s="45"/>
      <c r="O285" s="45"/>
      <c r="P285" s="45"/>
      <c r="Q285" s="36"/>
    </row>
    <row r="286" spans="1:17" hidden="1" x14ac:dyDescent="0.3">
      <c r="A286" s="36"/>
      <c r="B286" s="45"/>
      <c r="C286" s="45"/>
      <c r="D286" s="45"/>
      <c r="E286" s="45"/>
      <c r="F286" s="45"/>
      <c r="G286" s="45"/>
      <c r="H286" s="45"/>
      <c r="I286" s="36"/>
      <c r="J286" s="45"/>
      <c r="K286" s="45"/>
      <c r="L286" s="45"/>
      <c r="M286" s="45"/>
      <c r="N286" s="45"/>
      <c r="O286" s="45"/>
      <c r="P286" s="45"/>
      <c r="Q286" s="36"/>
    </row>
    <row r="287" spans="1:17" hidden="1" x14ac:dyDescent="0.3">
      <c r="A287" s="36"/>
      <c r="B287" s="45"/>
      <c r="C287" s="45"/>
      <c r="D287" s="45"/>
      <c r="E287" s="45"/>
      <c r="F287" s="45"/>
      <c r="G287" s="45"/>
      <c r="H287" s="45"/>
      <c r="I287" s="36"/>
      <c r="J287" s="45"/>
      <c r="K287" s="45"/>
      <c r="L287" s="45"/>
      <c r="M287" s="45"/>
      <c r="N287" s="45"/>
      <c r="O287" s="45"/>
      <c r="P287" s="45"/>
      <c r="Q287" s="36"/>
    </row>
    <row r="288" spans="1:17" hidden="1" x14ac:dyDescent="0.3">
      <c r="A288" s="36"/>
      <c r="B288" s="45"/>
      <c r="C288" s="45"/>
      <c r="D288" s="45"/>
      <c r="E288" s="45"/>
      <c r="F288" s="29" t="s">
        <v>23</v>
      </c>
      <c r="G288" s="30">
        <f>SUM(C275:H275)</f>
        <v>0</v>
      </c>
      <c r="H288" s="29" t="s">
        <v>24</v>
      </c>
      <c r="I288" s="37"/>
      <c r="J288" s="45"/>
      <c r="K288" s="45"/>
      <c r="L288" s="45"/>
      <c r="M288" s="45"/>
      <c r="N288" s="29" t="s">
        <v>23</v>
      </c>
      <c r="O288" s="30">
        <f>SUM(K275:P275)</f>
        <v>0</v>
      </c>
      <c r="P288" s="29" t="s">
        <v>24</v>
      </c>
      <c r="Q288" s="36"/>
    </row>
    <row r="289" spans="1:17" hidden="1" x14ac:dyDescent="0.3">
      <c r="A289" s="36"/>
      <c r="B289" s="36"/>
      <c r="C289" s="36"/>
      <c r="D289" s="36"/>
      <c r="E289" s="36"/>
      <c r="F289" s="36"/>
      <c r="G289" s="37"/>
      <c r="H289" s="392"/>
      <c r="I289" s="37"/>
      <c r="J289" s="36"/>
      <c r="K289" s="36"/>
      <c r="L289" s="36"/>
      <c r="M289" s="36"/>
      <c r="N289" s="36"/>
      <c r="O289" s="37"/>
      <c r="P289" s="392"/>
      <c r="Q289" s="36"/>
    </row>
    <row r="290" spans="1:17" hidden="1" x14ac:dyDescent="0.3">
      <c r="A290" s="36"/>
      <c r="B290" s="36"/>
      <c r="C290" s="36"/>
      <c r="D290" s="36"/>
      <c r="E290" s="36"/>
      <c r="F290" s="36"/>
      <c r="G290" s="37"/>
      <c r="H290" s="392"/>
      <c r="I290" s="37"/>
      <c r="J290" s="36"/>
      <c r="K290" s="36"/>
      <c r="L290" s="36"/>
      <c r="M290" s="36"/>
      <c r="N290" s="36"/>
      <c r="O290" s="37"/>
      <c r="P290" s="392"/>
      <c r="Q290" s="36"/>
    </row>
    <row r="291" spans="1:17" ht="18.75" hidden="1" x14ac:dyDescent="0.3">
      <c r="A291" s="36"/>
      <c r="B291" s="41">
        <f>'REKOD PRESTASI MURID'!Z16</f>
        <v>0</v>
      </c>
      <c r="C291" s="9"/>
      <c r="D291" s="9"/>
      <c r="E291" s="9"/>
      <c r="F291" s="9"/>
      <c r="G291" s="9"/>
      <c r="H291" s="8"/>
      <c r="I291" s="13"/>
      <c r="J291" s="41">
        <f>'REKOD PRESTASI MURID'!AA16</f>
        <v>0</v>
      </c>
      <c r="K291" s="9"/>
      <c r="L291" s="9"/>
      <c r="M291" s="9"/>
      <c r="N291" s="9"/>
      <c r="O291" s="9"/>
      <c r="P291" s="8"/>
      <c r="Q291" s="40"/>
    </row>
    <row r="292" spans="1:17" hidden="1" x14ac:dyDescent="0.3">
      <c r="A292" s="36"/>
      <c r="B292" s="28" t="s">
        <v>12</v>
      </c>
      <c r="C292" s="27" t="s">
        <v>17</v>
      </c>
      <c r="D292" s="27" t="s">
        <v>18</v>
      </c>
      <c r="E292" s="27" t="s">
        <v>19</v>
      </c>
      <c r="F292" s="27" t="s">
        <v>20</v>
      </c>
      <c r="G292" s="27" t="s">
        <v>21</v>
      </c>
      <c r="H292" s="27" t="s">
        <v>22</v>
      </c>
      <c r="I292" s="36"/>
      <c r="J292" s="28" t="s">
        <v>12</v>
      </c>
      <c r="K292" s="27" t="s">
        <v>17</v>
      </c>
      <c r="L292" s="27" t="s">
        <v>18</v>
      </c>
      <c r="M292" s="27" t="s">
        <v>19</v>
      </c>
      <c r="N292" s="27" t="s">
        <v>20</v>
      </c>
      <c r="O292" s="27" t="s">
        <v>21</v>
      </c>
      <c r="P292" s="27" t="s">
        <v>22</v>
      </c>
      <c r="Q292" s="36"/>
    </row>
    <row r="293" spans="1:17" hidden="1" x14ac:dyDescent="0.3">
      <c r="A293" s="36"/>
      <c r="B293" s="25" t="s">
        <v>16</v>
      </c>
      <c r="C293" s="25">
        <f>COUNTIF('REKOD PRESTASI MURID'!$Z$17:$Z$70,1)</f>
        <v>0</v>
      </c>
      <c r="D293" s="25">
        <f>COUNTIF('REKOD PRESTASI MURID'!$Z$17:$Z$70,2)</f>
        <v>0</v>
      </c>
      <c r="E293" s="25">
        <f>COUNTIF('REKOD PRESTASI MURID'!$Z$17:$Z$70,3)</f>
        <v>0</v>
      </c>
      <c r="F293" s="25">
        <f>COUNTIF('REKOD PRESTASI MURID'!$Z$17:$Z$70,4)</f>
        <v>0</v>
      </c>
      <c r="G293" s="25">
        <f>COUNTIF('REKOD PRESTASI MURID'!$Z$17:$Z$70,5)</f>
        <v>0</v>
      </c>
      <c r="H293" s="25">
        <f>COUNTIF('REKOD PRESTASI MURID'!$Z$17:$Z$70,6)</f>
        <v>0</v>
      </c>
      <c r="I293" s="36"/>
      <c r="J293" s="25" t="s">
        <v>16</v>
      </c>
      <c r="K293" s="25"/>
      <c r="L293" s="25"/>
      <c r="M293" s="25"/>
      <c r="N293" s="25"/>
      <c r="O293" s="25"/>
      <c r="P293" s="25"/>
      <c r="Q293" s="36"/>
    </row>
    <row r="294" spans="1:17" hidden="1" x14ac:dyDescent="0.3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1:17" hidden="1" x14ac:dyDescent="0.3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1:17" hidden="1" x14ac:dyDescent="0.3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1:17" hidden="1" x14ac:dyDescent="0.3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1:17" hidden="1" x14ac:dyDescent="0.3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1:17" hidden="1" x14ac:dyDescent="0.3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1:17" hidden="1" x14ac:dyDescent="0.3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1:17" hidden="1" x14ac:dyDescent="0.3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hidden="1" x14ac:dyDescent="0.3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1:17" hidden="1" x14ac:dyDescent="0.3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</row>
    <row r="304" spans="1:17" hidden="1" x14ac:dyDescent="0.3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</row>
    <row r="305" spans="1:17" hidden="1" x14ac:dyDescent="0.3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</row>
    <row r="306" spans="1:17" hidden="1" x14ac:dyDescent="0.3">
      <c r="A306" s="36"/>
      <c r="B306" s="36"/>
      <c r="C306" s="36"/>
      <c r="D306" s="36"/>
      <c r="E306" s="36"/>
      <c r="F306" s="29" t="s">
        <v>23</v>
      </c>
      <c r="G306" s="30">
        <f>SUM(C293:H293)</f>
        <v>0</v>
      </c>
      <c r="H306" s="29" t="s">
        <v>24</v>
      </c>
      <c r="I306" s="36"/>
      <c r="J306" s="36"/>
      <c r="K306" s="36"/>
      <c r="L306" s="36"/>
      <c r="M306" s="36"/>
      <c r="N306" s="29" t="s">
        <v>23</v>
      </c>
      <c r="O306" s="30">
        <f>SUM(K293:P293)</f>
        <v>0</v>
      </c>
      <c r="P306" s="29" t="s">
        <v>24</v>
      </c>
      <c r="Q306" s="36"/>
    </row>
    <row r="307" spans="1:17" hidden="1" x14ac:dyDescent="0.3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hidden="1" x14ac:dyDescent="0.3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</row>
    <row r="309" spans="1:17" ht="18.75" hidden="1" x14ac:dyDescent="0.3">
      <c r="A309" s="36"/>
      <c r="B309" s="73" t="s">
        <v>28</v>
      </c>
      <c r="C309" s="74"/>
      <c r="D309" s="74"/>
      <c r="E309" s="74"/>
      <c r="F309" s="74"/>
      <c r="G309" s="74"/>
      <c r="H309" s="75"/>
      <c r="I309" s="36"/>
      <c r="J309" s="36"/>
      <c r="K309" s="36"/>
      <c r="L309" s="36"/>
      <c r="M309" s="36"/>
      <c r="N309" s="36"/>
      <c r="O309" s="36"/>
      <c r="P309" s="36"/>
      <c r="Q309" s="36"/>
    </row>
    <row r="310" spans="1:17" hidden="1" x14ac:dyDescent="0.3">
      <c r="A310" s="36"/>
      <c r="B310" s="28" t="s">
        <v>12</v>
      </c>
      <c r="C310" s="27" t="s">
        <v>17</v>
      </c>
      <c r="D310" s="27" t="s">
        <v>18</v>
      </c>
      <c r="E310" s="27" t="s">
        <v>19</v>
      </c>
      <c r="F310" s="27" t="s">
        <v>20</v>
      </c>
      <c r="G310" s="27" t="s">
        <v>21</v>
      </c>
      <c r="H310" s="27" t="s">
        <v>22</v>
      </c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1:17" hidden="1" x14ac:dyDescent="0.3">
      <c r="A311" s="36"/>
      <c r="B311" s="25" t="s">
        <v>16</v>
      </c>
      <c r="C311" s="25">
        <f>COUNTIF('REKOD PRESTASI MURID'!$AB$17:$AB$70,1)</f>
        <v>0</v>
      </c>
      <c r="D311" s="25">
        <f>COUNTIF('REKOD PRESTASI MURID'!$AB$17:$AB$70,2)</f>
        <v>0</v>
      </c>
      <c r="E311" s="25">
        <f>COUNTIF('REKOD PRESTASI MURID'!$AB$17:$AB$70,3)</f>
        <v>0</v>
      </c>
      <c r="F311" s="25">
        <f>COUNTIF('REKOD PRESTASI MURID'!$AB$17:$AB$70,4)</f>
        <v>0</v>
      </c>
      <c r="G311" s="25">
        <f>COUNTIF('REKOD PRESTASI MURID'!$AB$17:$AB$70,5)</f>
        <v>0</v>
      </c>
      <c r="H311" s="25">
        <f>COUNTIF('REKOD PRESTASI MURID'!$AB$17:$AB$70,6)</f>
        <v>0</v>
      </c>
      <c r="I311" s="36"/>
      <c r="J311" s="36"/>
      <c r="K311" s="36"/>
      <c r="L311" s="36"/>
      <c r="M311" s="36"/>
      <c r="N311" s="36"/>
      <c r="O311" s="36"/>
      <c r="P311" s="36"/>
      <c r="Q311" s="36"/>
    </row>
    <row r="312" spans="1:17" hidden="1" x14ac:dyDescent="0.3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</row>
    <row r="313" spans="1:17" hidden="1" x14ac:dyDescent="0.3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</row>
    <row r="314" spans="1:17" hidden="1" x14ac:dyDescent="0.3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</row>
    <row r="315" spans="1:17" hidden="1" x14ac:dyDescent="0.3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</row>
    <row r="316" spans="1:17" hidden="1" x14ac:dyDescent="0.3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</row>
    <row r="317" spans="1:17" hidden="1" x14ac:dyDescent="0.3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17" hidden="1" x14ac:dyDescent="0.3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1:17" hidden="1" x14ac:dyDescent="0.3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</row>
    <row r="320" spans="1:17" hidden="1" x14ac:dyDescent="0.3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1:17" hidden="1" x14ac:dyDescent="0.3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hidden="1" x14ac:dyDescent="0.3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</row>
    <row r="323" spans="1:17" hidden="1" x14ac:dyDescent="0.3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</row>
    <row r="324" spans="1:17" hidden="1" x14ac:dyDescent="0.3">
      <c r="A324" s="36"/>
      <c r="B324" s="36"/>
      <c r="C324" s="36"/>
      <c r="D324" s="36"/>
      <c r="E324" s="36"/>
      <c r="F324" s="29" t="s">
        <v>23</v>
      </c>
      <c r="G324" s="30">
        <f>SUM(C311:H311)</f>
        <v>0</v>
      </c>
      <c r="H324" s="29" t="s">
        <v>24</v>
      </c>
      <c r="I324" s="36"/>
      <c r="J324" s="36"/>
      <c r="K324" s="36"/>
      <c r="L324" s="36"/>
      <c r="M324" s="36"/>
      <c r="N324" s="36"/>
      <c r="O324" s="36"/>
      <c r="P324" s="36"/>
      <c r="Q324" s="36"/>
    </row>
    <row r="325" spans="1:17" hidden="1" x14ac:dyDescent="0.3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</row>
    <row r="326" spans="1:17" hidden="1" x14ac:dyDescent="0.3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x14ac:dyDescent="0.3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1:17" hidden="1" x14ac:dyDescent="0.3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</row>
    <row r="329" spans="1:17" hidden="1" x14ac:dyDescent="0.3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hidden="1" x14ac:dyDescent="0.3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hidden="1" x14ac:dyDescent="0.3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</row>
    <row r="332" spans="1:17" hidden="1" x14ac:dyDescent="0.3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</row>
    <row r="333" spans="1:17" hidden="1" x14ac:dyDescent="0.3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</row>
    <row r="334" spans="1:17" hidden="1" x14ac:dyDescent="0.3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</row>
    <row r="335" spans="1:17" hidden="1" x14ac:dyDescent="0.3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</row>
    <row r="336" spans="1:17" hidden="1" x14ac:dyDescent="0.3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1:17" hidden="1" x14ac:dyDescent="0.3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</row>
    <row r="338" spans="1:17" hidden="1" x14ac:dyDescent="0.3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</row>
    <row r="339" spans="1:17" hidden="1" x14ac:dyDescent="0.3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</row>
    <row r="340" spans="1:17" hidden="1" x14ac:dyDescent="0.3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</row>
    <row r="341" spans="1:17" hidden="1" x14ac:dyDescent="0.3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</row>
    <row r="342" spans="1:17" hidden="1" x14ac:dyDescent="0.3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</row>
    <row r="343" spans="1:17" hidden="1" x14ac:dyDescent="0.3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</row>
    <row r="344" spans="1:17" hidden="1" x14ac:dyDescent="0.3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1:17" hidden="1" x14ac:dyDescent="0.3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1:17" hidden="1" x14ac:dyDescent="0.3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</row>
    <row r="347" spans="1:17" hidden="1" x14ac:dyDescent="0.3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1:17" hidden="1" x14ac:dyDescent="0.3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</row>
    <row r="349" spans="1:17" hidden="1" x14ac:dyDescent="0.3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1:17" hidden="1" x14ac:dyDescent="0.3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1:17" hidden="1" x14ac:dyDescent="0.3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</row>
    <row r="352" spans="1:17" hidden="1" x14ac:dyDescent="0.3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</row>
    <row r="353" spans="1:17" hidden="1" x14ac:dyDescent="0.3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</row>
    <row r="354" spans="1:17" hidden="1" x14ac:dyDescent="0.3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</row>
    <row r="355" spans="1:17" hidden="1" x14ac:dyDescent="0.3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</row>
    <row r="356" spans="1:17" hidden="1" x14ac:dyDescent="0.3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</row>
  </sheetData>
  <sheetProtection password="C0BC" sheet="1" objects="1" scenarios="1"/>
  <mergeCells count="14">
    <mergeCell ref="H199:H200"/>
    <mergeCell ref="P199:P200"/>
    <mergeCell ref="A1:Q4"/>
    <mergeCell ref="H271:H272"/>
    <mergeCell ref="P271:P272"/>
    <mergeCell ref="H289:H290"/>
    <mergeCell ref="P289:P290"/>
    <mergeCell ref="H217:H218"/>
    <mergeCell ref="P217:P218"/>
    <mergeCell ref="H235:H236"/>
    <mergeCell ref="P235:P236"/>
    <mergeCell ref="H253:H254"/>
    <mergeCell ref="P253:P254"/>
    <mergeCell ref="B237:H2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blackAndWhite="1" r:id="rId1"/>
  <rowBreaks count="3" manualBreakCount="3">
    <brk id="75" max="16" man="1"/>
    <brk id="146" max="16" man="1"/>
    <brk id="218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PANDUAN MEREKOD PRESTASI MURID</vt:lpstr>
      <vt:lpstr>MAKLUMAT SEKOLAH</vt:lpstr>
      <vt:lpstr>SENARAI SEMAK GURU </vt:lpstr>
      <vt:lpstr>REKOD PRESTASI MURID</vt:lpstr>
      <vt:lpstr>LAPORAN INDIVIDU MURID</vt:lpstr>
      <vt:lpstr>DATA PERNYATAAN TAHAP PGUASAAN </vt:lpstr>
      <vt:lpstr>GRAF PENCAPAIAN KELAS</vt:lpstr>
      <vt:lpstr>Sheet1</vt:lpstr>
      <vt:lpstr>'DATA PERNYATAAN TAHAP PGUASAAN '!Print_Area</vt:lpstr>
      <vt:lpstr>'GRAF PENCAPAIAN KELAS'!Print_Area</vt:lpstr>
      <vt:lpstr>'LAPORAN INDIVIDU MURID'!Print_Area</vt:lpstr>
      <vt:lpstr>'MAKLUMAT SEKOLAH'!Print_Area</vt:lpstr>
      <vt:lpstr>'PANDUAN MEREKOD PRESTASI MURID'!Print_Area</vt:lpstr>
      <vt:lpstr>'REKOD PRESTASI MURID'!Print_Area</vt:lpstr>
      <vt:lpstr>'GRAF PENCAPAIAN KELAS'!Print_Titles</vt:lpstr>
      <vt:lpstr>'REKOD PRESTASI MURID'!Print_Titles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Mohd Shazlan Shahudin</cp:lastModifiedBy>
  <cp:lastPrinted>2016-07-22T09:15:23Z</cp:lastPrinted>
  <dcterms:created xsi:type="dcterms:W3CDTF">2013-07-10T02:44:08Z</dcterms:created>
  <dcterms:modified xsi:type="dcterms:W3CDTF">2016-10-07T07:14:14Z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ormControlComboBox" visible="true"/>
      </mso:documentControls>
    </mso:qat>
  </mso:ribbon>
</mso:customUI>
</file>